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bauh.sharepoint.de/sites/martin-stuempfig-buero/Freigegebene Dokumente/Klimaschutz SP/KLIMASCHUTZ 2023/"/>
    </mc:Choice>
  </mc:AlternateContent>
  <xr:revisionPtr revIDLastSave="0" documentId="8_{69B8A924-D556-E640-979E-055F6FCCB7EC}" xr6:coauthVersionLast="47" xr6:coauthVersionMax="47" xr10:uidLastSave="{00000000-0000-0000-0000-000000000000}"/>
  <bookViews>
    <workbookView xWindow="0" yWindow="760" windowWidth="29040" windowHeight="17480" xr2:uid="{2340E279-8D27-4BE2-A97D-75DEAEE6C63B}"/>
  </bookViews>
  <sheets>
    <sheet name="Entwicklung THG Emissionen" sheetId="1" r:id="rId1"/>
    <sheet name="Entwicklung THG pro Kopf" sheetId="5" r:id="rId2"/>
    <sheet name="Nötiger Pfad für Klimaneutralit" sheetId="2" r:id="rId3"/>
    <sheet name="THG-Emissionen nach Sektoren" sheetId="3" r:id="rId4"/>
    <sheet name="Anteil versch. THG" sheetId="4" r:id="rId5"/>
    <sheet name="Verkehr" sheetId="7" r:id="rId6"/>
    <sheet name="Wohnen, GHD" sheetId="9" r:id="rId7"/>
    <sheet name="Industrie" sheetId="10" r:id="rId8"/>
    <sheet name="Landwirtschaft" sheetId="8" r:id="rId9"/>
    <sheet name="Energiebedingte Emissionen" sheetId="11" r:id="rId10"/>
    <sheet name="LULUCF" sheetId="6" r:id="rId11"/>
  </sheets>
  <externalReferences>
    <externalReference r:id="rId1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11" l="1"/>
  <c r="Q32" i="10" l="1"/>
  <c r="Q31" i="10"/>
  <c r="N33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B8" i="11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B27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B20" i="10"/>
  <c r="C8" i="10"/>
  <c r="D10" i="10" s="1"/>
  <c r="D8" i="10"/>
  <c r="E8" i="10"/>
  <c r="E10" i="10" s="1"/>
  <c r="F8" i="10"/>
  <c r="G8" i="10"/>
  <c r="G10" i="10" s="1"/>
  <c r="H8" i="10"/>
  <c r="H10" i="10" s="1"/>
  <c r="I8" i="10"/>
  <c r="I10" i="10" s="1"/>
  <c r="J8" i="10"/>
  <c r="K8" i="10"/>
  <c r="L8" i="10"/>
  <c r="L10" i="10" s="1"/>
  <c r="M8" i="10"/>
  <c r="M10" i="10" s="1"/>
  <c r="N8" i="10"/>
  <c r="N10" i="10" s="1"/>
  <c r="O8" i="10"/>
  <c r="O10" i="10" s="1"/>
  <c r="P8" i="10"/>
  <c r="P10" i="10" s="1"/>
  <c r="Q8" i="10"/>
  <c r="Q10" i="10" s="1"/>
  <c r="R8" i="10"/>
  <c r="S8" i="10"/>
  <c r="T8" i="10"/>
  <c r="T10" i="10" s="1"/>
  <c r="U8" i="10"/>
  <c r="U10" i="10" s="1"/>
  <c r="B8" i="10"/>
  <c r="L59" i="9"/>
  <c r="L58" i="9"/>
  <c r="K59" i="9"/>
  <c r="K58" i="9"/>
  <c r="R10" i="10" l="1"/>
  <c r="J10" i="10"/>
  <c r="C10" i="10"/>
  <c r="F10" i="10"/>
  <c r="K10" i="10"/>
  <c r="S10" i="10"/>
  <c r="D83" i="8"/>
  <c r="D81" i="8"/>
  <c r="D82" i="8"/>
  <c r="D80" i="8"/>
  <c r="B72" i="8"/>
  <c r="AF72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B1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B64" i="8"/>
  <c r="E59" i="9"/>
  <c r="F59" i="9" s="1"/>
  <c r="E58" i="9"/>
  <c r="F58" i="9" s="1"/>
  <c r="U8" i="8"/>
  <c r="V8" i="8"/>
  <c r="B8" i="8"/>
  <c r="X11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W10" i="7" s="1"/>
  <c r="B10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W9" i="7" s="1"/>
  <c r="B9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X8" i="7" s="1"/>
  <c r="B8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W7" i="7" s="1"/>
  <c r="C7" i="7"/>
  <c r="B7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C76" i="7"/>
  <c r="B76" i="7"/>
  <c r="F83" i="7"/>
  <c r="F82" i="7"/>
  <c r="E83" i="7"/>
  <c r="E82" i="7"/>
  <c r="G62" i="1"/>
  <c r="F62" i="1"/>
  <c r="E62" i="1"/>
  <c r="G60" i="1"/>
  <c r="F60" i="1"/>
  <c r="E60" i="1"/>
  <c r="W13" i="6"/>
  <c r="X13" i="6"/>
  <c r="Y13" i="6"/>
  <c r="Z13" i="6"/>
  <c r="AA13" i="6"/>
  <c r="AB13" i="6"/>
  <c r="AC13" i="6"/>
  <c r="AD13" i="6"/>
  <c r="AE13" i="6"/>
  <c r="AF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B13" i="6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4" i="8" l="1"/>
  <c r="AF74" i="8"/>
  <c r="B74" i="8"/>
  <c r="X7" i="7"/>
  <c r="X9" i="7"/>
  <c r="X10" i="7"/>
  <c r="W8" i="7"/>
  <c r="W13" i="7" s="1"/>
  <c r="B13" i="7"/>
  <c r="S13" i="7"/>
  <c r="K13" i="7"/>
  <c r="U13" i="7"/>
  <c r="M13" i="7"/>
  <c r="T13" i="7"/>
  <c r="D13" i="7"/>
  <c r="G13" i="7"/>
  <c r="N13" i="7"/>
  <c r="F13" i="7"/>
  <c r="R13" i="7"/>
  <c r="J13" i="7"/>
  <c r="Q13" i="7"/>
  <c r="I13" i="7"/>
  <c r="E13" i="7"/>
  <c r="L13" i="7"/>
  <c r="O13" i="7"/>
  <c r="P13" i="7"/>
  <c r="H13" i="7"/>
  <c r="C13" i="7"/>
  <c r="G82" i="7"/>
  <c r="G83" i="7"/>
  <c r="C13" i="3"/>
  <c r="B13" i="3"/>
  <c r="X13" i="7" l="1"/>
</calcChain>
</file>

<file path=xl/sharedStrings.xml><?xml version="1.0" encoding="utf-8"?>
<sst xmlns="http://schemas.openxmlformats.org/spreadsheetml/2006/main" count="192" uniqueCount="127">
  <si>
    <t>Entwicklung der THG-Emissionen in Bayern</t>
  </si>
  <si>
    <t xml:space="preserve">Quelle: SAN </t>
  </si>
  <si>
    <t>THG-Emissionen in 1000 t CO2e (ohne int. Luftverkehr und ohne LULUCF)</t>
  </si>
  <si>
    <t>Zahlen SAN Juli 2023 (ohne int. Luftverkehr und ohne LULUCF)</t>
  </si>
  <si>
    <t>Zum Vergleich: Entwicklung der THG-Emissionen in D</t>
  </si>
  <si>
    <t>Quelle: https://view.officeapps.live.com/op/view.aspx?src=https%3A%2F%2Fwww.umweltbundesamt.de%2Fsites%2Fdefault%2Ffiles%2Fmedien%2F361%2Fdokumente%2F2023_03_15_em_entwicklung_in_d_ksg-sektoren_pm.xlsx&amp;wdOrigin=BROWSELINK</t>
  </si>
  <si>
    <t>Vergleich D und Bayern (ohne LULUCF)</t>
  </si>
  <si>
    <t xml:space="preserve">Bayern </t>
  </si>
  <si>
    <t>Deutschland</t>
  </si>
  <si>
    <t xml:space="preserve">Prozentualer Rückgang von 1990-2021 </t>
  </si>
  <si>
    <t>Rückgang absolut</t>
  </si>
  <si>
    <t>1% 1990</t>
  </si>
  <si>
    <t>Rückgang prozentual von 1990-2021</t>
  </si>
  <si>
    <t xml:space="preserve">Deutschland </t>
  </si>
  <si>
    <t>Entwicklung der THG-Emissionen in Bayern pro Kopf</t>
  </si>
  <si>
    <t>THG-Emissionen pro Kopf in Tonnen CO2e (ohne int. Luftverkehr und ohne LULUCF)</t>
  </si>
  <si>
    <t>Entwicklung der THG-Emissionen in Bayern und nötiger Pfad für Klimaneutralität 2040</t>
  </si>
  <si>
    <t>Ziel der Staatsregierung</t>
  </si>
  <si>
    <t>Entwicklung der THG-Emissionen in Bayern und nötiger Pfad für Zwischenziel 2030 der Staatsregierung</t>
  </si>
  <si>
    <t>THG-Emissionen nach Sektoren laut Klimabericht (in 1000 Tonnen CO2e)</t>
  </si>
  <si>
    <t xml:space="preserve">Zahlen laut Klimabericht der Staatsregierung </t>
  </si>
  <si>
    <t xml:space="preserve">Verkehr </t>
  </si>
  <si>
    <t xml:space="preserve">Gebäude </t>
  </si>
  <si>
    <t xml:space="preserve">Industrie </t>
  </si>
  <si>
    <t xml:space="preserve">Landwirtschaft </t>
  </si>
  <si>
    <t>Energiewirtschaft</t>
  </si>
  <si>
    <t xml:space="preserve">Abfallwirtschaft und Sonstiges </t>
  </si>
  <si>
    <t xml:space="preserve">SUMME </t>
  </si>
  <si>
    <t>Anteil der verschiedenen THG an den Gesamtemissionen</t>
  </si>
  <si>
    <t>SUMME (zur Kontrolle)</t>
  </si>
  <si>
    <t>CO2</t>
  </si>
  <si>
    <t>CH4</t>
  </si>
  <si>
    <t>N2O</t>
  </si>
  <si>
    <t xml:space="preserve">F-Gase </t>
  </si>
  <si>
    <t xml:space="preserve">Entwicklung THG-Emissionen Verkehr </t>
  </si>
  <si>
    <t xml:space="preserve">Zahlen Verkehrssektor (SAN) </t>
  </si>
  <si>
    <r>
      <t xml:space="preserve">Anteil der einzelnen Verkehrsträger an den Gesamtemissionen 2019 </t>
    </r>
    <r>
      <rPr>
        <b/>
        <sz val="10"/>
        <color rgb="FFFF0000"/>
        <rFont val="Arial"/>
        <family val="2"/>
      </rPr>
      <t xml:space="preserve"> (ohne int- Luftverkehr)</t>
    </r>
  </si>
  <si>
    <r>
      <t xml:space="preserve">Anteil der einzelnen Verkehrsträger an den Gesamtemissionen 2019  </t>
    </r>
    <r>
      <rPr>
        <b/>
        <sz val="10"/>
        <color rgb="FFFF0000"/>
        <rFont val="Arial"/>
        <family val="2"/>
      </rPr>
      <t>(inkl. int- Luftverkehr)</t>
    </r>
  </si>
  <si>
    <t xml:space="preserve">Straßenverkehr </t>
  </si>
  <si>
    <t>Nationaler Luftverkehr</t>
  </si>
  <si>
    <t>Schienenverkehr</t>
  </si>
  <si>
    <t>Binnenschiffahrt</t>
  </si>
  <si>
    <t xml:space="preserve">int. Luftverkehr </t>
  </si>
  <si>
    <t xml:space="preserve">GESAMT (ohne int. Luftverkehr) </t>
  </si>
  <si>
    <t xml:space="preserve">Zahlen Klimabericht zum Vergleich </t>
  </si>
  <si>
    <t xml:space="preserve">Zahlen Verkehr nach THG (SAN) </t>
  </si>
  <si>
    <t xml:space="preserve">Nationaler Luftverkehr </t>
  </si>
  <si>
    <t xml:space="preserve">internationale Luftverkehr </t>
  </si>
  <si>
    <t xml:space="preserve">Schienenverkehr </t>
  </si>
  <si>
    <t>Verkehr GESAMT (inkl. Int. Luftverkehr)</t>
  </si>
  <si>
    <t xml:space="preserve">Vergleich der Entwicklung in D und Bayern </t>
  </si>
  <si>
    <t>absolute Veränderung 1990-2019</t>
  </si>
  <si>
    <t xml:space="preserve">1% von 1990 </t>
  </si>
  <si>
    <t xml:space="preserve">prozentuale Entwicklung </t>
  </si>
  <si>
    <t>Bayern: (Zahlen laut Klimabericht)</t>
  </si>
  <si>
    <t>Deutschland (Zahlen laut UBA)</t>
  </si>
  <si>
    <t>Deutschland: (Zahlen laut UBA)</t>
  </si>
  <si>
    <t>Sektor des Klimaschutzgesetzes (KSG)</t>
  </si>
  <si>
    <t>4 - Verkehr</t>
  </si>
  <si>
    <t>Entwicklung THG-Emissionen im Bereich Gebäude (Haushalte, Gewerbe, Handel und Dienstleistungen)</t>
  </si>
  <si>
    <t>THG-Emissionen gesamt (in 1000 Tonnen CO2-Äqu)</t>
  </si>
  <si>
    <t>Zahlen aus dem Klimabericht für den Bereich Gebäude</t>
  </si>
  <si>
    <t xml:space="preserve">Zum Vergleich Zahlen aud demBereich Gebäude für Deutschland (UBA) </t>
  </si>
  <si>
    <t>3 - Gebäude</t>
  </si>
  <si>
    <t>Summe</t>
  </si>
  <si>
    <t>CRF 1.A.4.a - Gewerbe, Handel, Dienstleistung (ohne Militär und Landwirtschaft)</t>
  </si>
  <si>
    <t>CRF 1.A.4.b - Haushalte</t>
  </si>
  <si>
    <t>CRF 1.A.5 - Militär</t>
  </si>
  <si>
    <t>Vergleich des Rückgangs in Bayern und D von 1990 bis 2019</t>
  </si>
  <si>
    <t xml:space="preserve">Rückgang absolut </t>
  </si>
  <si>
    <t xml:space="preserve">Prozentualer Rückgang </t>
  </si>
  <si>
    <t>Energiebedingte THG-Emissionen aus der Industrie (Zahlen aus SAN)</t>
  </si>
  <si>
    <t>CO2 (in 1000 t CO2e)</t>
  </si>
  <si>
    <t>CH4 (in 1000 t CO2e)</t>
  </si>
  <si>
    <t xml:space="preserve">Entwicklung im Vergleich zum Vorjahr absolut </t>
  </si>
  <si>
    <t xml:space="preserve">Nicht-energiebedingte Emissionen aus der Industrie ( Zahlen aus SAN) </t>
  </si>
  <si>
    <t xml:space="preserve">Emissionen aus der Industrie GESAMT </t>
  </si>
  <si>
    <t xml:space="preserve">Zahlen aus dem Klimabericht zum Vergleich </t>
  </si>
  <si>
    <t>Differenz 2009-2019</t>
  </si>
  <si>
    <t xml:space="preserve">Prozentualer Anstieg </t>
  </si>
  <si>
    <t>Energiebedingte THG-Emissionen</t>
  </si>
  <si>
    <t>Prozessbedingte THG-Emissionen</t>
  </si>
  <si>
    <t xml:space="preserve">THG-Emissionen aus der Landwirtschaft (SAN) </t>
  </si>
  <si>
    <t xml:space="preserve">(in 1000 Tonnen CO2 Äquivalenten) </t>
  </si>
  <si>
    <t>CO2-Emissionen aus der Landwirtschaft (gemäß CRF-Sektor 3)</t>
  </si>
  <si>
    <t xml:space="preserve">Methan-Emissionen aus der L. </t>
  </si>
  <si>
    <t xml:space="preserve">N2O -Emissionen aus der L. </t>
  </si>
  <si>
    <t>GESAMT (ohne LULUCF) (Summe aus THG-Arten) (s.o.)</t>
  </si>
  <si>
    <t>Zahlen laut Klimabericht</t>
  </si>
  <si>
    <t>GESAMT (ohne LULUCF) (Summe aus Emissionsquellen) (s.u.)</t>
  </si>
  <si>
    <t>THG-Emissionen aus der Landwirtschaft nach Quellkatgorien (Übersicht (in Tonnen CO2-Äquivalenten)</t>
  </si>
  <si>
    <t xml:space="preserve">Fermentation </t>
  </si>
  <si>
    <t>Landwirtschaftliche Böden (ohne LULUCF)</t>
  </si>
  <si>
    <t>Düngerwirtschaft</t>
  </si>
  <si>
    <t>Kalkung</t>
  </si>
  <si>
    <t>Harnstoffanwendung</t>
  </si>
  <si>
    <t>Nach Quellkategorien (ohne LULUCF) (in 1000 Tonnen CO2-Äquivalenten)</t>
  </si>
  <si>
    <t xml:space="preserve">Düngewirtschaft </t>
  </si>
  <si>
    <t xml:space="preserve">Landwirtschaftliche Böden </t>
  </si>
  <si>
    <t xml:space="preserve">Kalkung </t>
  </si>
  <si>
    <t xml:space="preserve">Harnstoffanwendung </t>
  </si>
  <si>
    <t xml:space="preserve">GESAMT </t>
  </si>
  <si>
    <t>THG-Emissionen aus dem Bereich LULUCF</t>
  </si>
  <si>
    <t>Ackerland</t>
  </si>
  <si>
    <t xml:space="preserve">Grünland </t>
  </si>
  <si>
    <t xml:space="preserve">Feuchtgebiete (Hälfte der Gesamtemissionen) </t>
  </si>
  <si>
    <t xml:space="preserve">Landwirtschaft gesamt mit LULUCF </t>
  </si>
  <si>
    <t xml:space="preserve">Anteile der verschiedenen Quellen an den THG-Emissionen aus der Landwirtschaft in Bayern inklusive LULUCF </t>
  </si>
  <si>
    <t xml:space="preserve">Anteil an den Gesamtemissionen 2020 </t>
  </si>
  <si>
    <t xml:space="preserve">Sonstiges </t>
  </si>
  <si>
    <r>
      <t xml:space="preserve">Energiebedingte THG-Emissionen (SAN, </t>
    </r>
    <r>
      <rPr>
        <b/>
        <sz val="11"/>
        <color rgb="FFFF0000"/>
        <rFont val="Calibri"/>
        <family val="2"/>
        <scheme val="minor"/>
      </rPr>
      <t>Achtung: doppelt sich mit Emissionen aus anderen Sektoren, nicht identisch mit dem Sektor Energiewirtschaft</t>
    </r>
    <r>
      <rPr>
        <b/>
        <sz val="11"/>
        <color theme="1"/>
        <rFont val="Calibri"/>
        <family val="2"/>
        <scheme val="minor"/>
      </rPr>
      <t xml:space="preserve">) </t>
    </r>
  </si>
  <si>
    <t>energiebedingte CO2-Emissionen gesamt</t>
  </si>
  <si>
    <t>CH4-Emissionen aus dem Bereich Energie</t>
  </si>
  <si>
    <t>N20-Emissionen aus dem Bereich Energie</t>
  </si>
  <si>
    <t>SUMME</t>
  </si>
  <si>
    <t xml:space="preserve">Zahlen aus dem Klimabericht für den Bereich Energiewirtschaft zum Vergleich </t>
  </si>
  <si>
    <t xml:space="preserve">THG-Emissionen Bayern gesamt </t>
  </si>
  <si>
    <t>Energiebedingte THG-Emissionen (eigene Berechnung)</t>
  </si>
  <si>
    <t>Prozessbedingte THG-Emissionen (eigene Berechnung)</t>
  </si>
  <si>
    <t xml:space="preserve">Anteil energieb. an den Gesamtemissionen </t>
  </si>
  <si>
    <t>Anteil prozessbed. An den Gesamtemissionen</t>
  </si>
  <si>
    <t xml:space="preserve">LULUCF (in 1000 Tonnen CO2-Äquivalenten) </t>
  </si>
  <si>
    <t>LULUCF Gesamt</t>
  </si>
  <si>
    <t>Wald</t>
  </si>
  <si>
    <t xml:space="preserve">Feuchtgebiete </t>
  </si>
  <si>
    <t xml:space="preserve">Siedlungen </t>
  </si>
  <si>
    <t xml:space="preserve">SUMME zur Kontrolle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</si>
</sst>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;\–#\ ###\ ##0;\–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95959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4D4D4D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" fontId="3" fillId="0" borderId="3" xfId="1" applyNumberFormat="1" applyBorder="1" applyAlignment="1">
      <alignment horizontal="center" vertical="center" wrapText="1"/>
    </xf>
    <xf numFmtId="1" fontId="3" fillId="0" borderId="2" xfId="1" applyNumberFormat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wrapText="1"/>
    </xf>
    <xf numFmtId="164" fontId="3" fillId="0" borderId="0" xfId="1" applyNumberForma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3" borderId="2" xfId="0" applyFill="1" applyBorder="1"/>
    <xf numFmtId="1" fontId="3" fillId="3" borderId="2" xfId="1" applyNumberForma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1" fontId="3" fillId="0" borderId="0" xfId="1" applyNumberFormat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3" fontId="7" fillId="4" borderId="7" xfId="0" applyNumberFormat="1" applyFont="1" applyFill="1" applyBorder="1" applyAlignment="1">
      <alignment horizontal="right" vertical="center"/>
    </xf>
    <xf numFmtId="1" fontId="3" fillId="0" borderId="9" xfId="1" applyNumberFormat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right" vertical="center"/>
    </xf>
    <xf numFmtId="3" fontId="8" fillId="6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8" borderId="0" xfId="0" applyFont="1" applyFill="1"/>
    <xf numFmtId="0" fontId="0" fillId="8" borderId="0" xfId="0" applyFill="1"/>
    <xf numFmtId="0" fontId="10" fillId="0" borderId="0" xfId="0" applyFont="1"/>
    <xf numFmtId="0" fontId="1" fillId="8" borderId="0" xfId="0" applyFont="1" applyFill="1"/>
    <xf numFmtId="0" fontId="10" fillId="8" borderId="0" xfId="0" applyFont="1" applyFill="1"/>
    <xf numFmtId="3" fontId="0" fillId="0" borderId="0" xfId="0" applyNumberForma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9" borderId="0" xfId="0" applyFont="1" applyFill="1"/>
    <xf numFmtId="0" fontId="0" fillId="9" borderId="0" xfId="0" applyFill="1"/>
    <xf numFmtId="1" fontId="11" fillId="3" borderId="3" xfId="1" applyNumberFormat="1" applyFont="1" applyFill="1" applyBorder="1" applyAlignment="1">
      <alignment horizontal="center" vertical="center" wrapText="1"/>
    </xf>
    <xf numFmtId="0" fontId="13" fillId="4" borderId="0" xfId="0" applyFont="1" applyFill="1"/>
    <xf numFmtId="0" fontId="7" fillId="4" borderId="6" xfId="0" applyFont="1" applyFill="1" applyBorder="1" applyAlignment="1">
      <alignment horizontal="center" vertical="center" wrapText="1"/>
    </xf>
    <xf numFmtId="0" fontId="14" fillId="4" borderId="0" xfId="0" applyFont="1" applyFill="1"/>
    <xf numFmtId="0" fontId="9" fillId="6" borderId="6" xfId="0" applyFont="1" applyFill="1" applyBorder="1" applyAlignment="1">
      <alignment horizontal="left" vertical="center" wrapText="1" indent="2"/>
    </xf>
    <xf numFmtId="0" fontId="9" fillId="6" borderId="6" xfId="0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 wrapText="1" indent="2"/>
    </xf>
    <xf numFmtId="0" fontId="9" fillId="4" borderId="6" xfId="0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0" fontId="5" fillId="0" borderId="0" xfId="0" applyFont="1"/>
    <xf numFmtId="1" fontId="3" fillId="0" borderId="11" xfId="1" applyNumberFormat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4" fillId="8" borderId="0" xfId="0" applyFont="1" applyFill="1"/>
    <xf numFmtId="0" fontId="0" fillId="0" borderId="10" xfId="0" applyBorder="1"/>
    <xf numFmtId="0" fontId="0" fillId="0" borderId="2" xfId="0" applyBorder="1"/>
    <xf numFmtId="0" fontId="1" fillId="0" borderId="0" xfId="0" applyFont="1" applyAlignment="1">
      <alignment wrapText="1"/>
    </xf>
    <xf numFmtId="164" fontId="3" fillId="0" borderId="2" xfId="1" applyNumberFormat="1" applyBorder="1" applyAlignment="1" applyProtection="1">
      <alignment horizontal="right"/>
      <protection locked="0"/>
    </xf>
    <xf numFmtId="0" fontId="4" fillId="0" borderId="3" xfId="0" applyFont="1" applyBorder="1"/>
    <xf numFmtId="0" fontId="0" fillId="0" borderId="3" xfId="0" applyBorder="1"/>
    <xf numFmtId="164" fontId="0" fillId="0" borderId="0" xfId="0" applyNumberFormat="1"/>
    <xf numFmtId="0" fontId="6" fillId="7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Standard" xfId="0" builtinId="0"/>
    <cellStyle name="Standard 2 2" xfId="1" xr:uid="{A3548E8C-3C31-49F3-8AA3-9087C43C5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2012-2021 (in 1000 Tonnen CO2-Äquivalenten)</a:t>
            </a:r>
            <a:endParaRPr lang="de-D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'Entwicklung THG Emissionen'!$N$7:$W$7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'Entwicklung THG Emissionen'!$N$8:$W$8</c:f>
              <c:numCache>
                <c:formatCode>#\ ###\ ##0;\–#\ ###\ ##0;\–</c:formatCode>
                <c:ptCount val="10"/>
                <c:pt idx="0">
                  <c:v>96642</c:v>
                </c:pt>
                <c:pt idx="1">
                  <c:v>97276</c:v>
                </c:pt>
                <c:pt idx="2">
                  <c:v>93176</c:v>
                </c:pt>
                <c:pt idx="3" formatCode="General">
                  <c:v>94014</c:v>
                </c:pt>
                <c:pt idx="4">
                  <c:v>95744</c:v>
                </c:pt>
                <c:pt idx="5">
                  <c:v>95433</c:v>
                </c:pt>
                <c:pt idx="6">
                  <c:v>93829</c:v>
                </c:pt>
                <c:pt idx="7">
                  <c:v>95354</c:v>
                </c:pt>
                <c:pt idx="8" formatCode="General">
                  <c:v>91333</c:v>
                </c:pt>
                <c:pt idx="9" formatCode="General">
                  <c:v>92034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D-4F8B-94FC-15F7A1FA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04367"/>
        <c:axId val="1340535247"/>
      </c:lineChart>
      <c:catAx>
        <c:axId val="13510043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535247"/>
        <c:crosses val="autoZero"/>
        <c:auto val="1"/>
        <c:lblAlgn val="ctr"/>
        <c:lblOffset val="100"/>
        <c:noMultiLvlLbl val="0"/>
      </c:catAx>
      <c:valAx>
        <c:axId val="134053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;\–#\ ###\ ##0;\–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5100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2012-2021 und nötiger Pfad für Klimaneutralität bis 2040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'Nötiger Pfad für Klimaneutralit'!$X$7:$AZ$7</c:f>
              <c:numCache>
                <c:formatCode>0</c:formatCode>
                <c:ptCount val="2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 formatCode="General">
                  <c:v>2040</c:v>
                </c:pt>
              </c:numCache>
            </c:numRef>
          </c:cat>
          <c:val>
            <c:numRef>
              <c:f>'Nötiger Pfad für Klimaneutralit'!$X$8:$AZ$8</c:f>
              <c:numCache>
                <c:formatCode>#\ ###\ ##0;\–#\ ###\ ##0;\–</c:formatCode>
                <c:ptCount val="29"/>
                <c:pt idx="0">
                  <c:v>96642</c:v>
                </c:pt>
                <c:pt idx="1">
                  <c:v>97276</c:v>
                </c:pt>
                <c:pt idx="2">
                  <c:v>93176</c:v>
                </c:pt>
                <c:pt idx="3" formatCode="General">
                  <c:v>94014</c:v>
                </c:pt>
                <c:pt idx="4">
                  <c:v>95744</c:v>
                </c:pt>
                <c:pt idx="5">
                  <c:v>95433</c:v>
                </c:pt>
                <c:pt idx="6">
                  <c:v>93829</c:v>
                </c:pt>
                <c:pt idx="7">
                  <c:v>95354</c:v>
                </c:pt>
                <c:pt idx="8" formatCode="General">
                  <c:v>91333</c:v>
                </c:pt>
                <c:pt idx="9" formatCode="General">
                  <c:v>92034</c:v>
                </c:pt>
                <c:pt idx="28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5-42C7-AED2-81DD66E5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519679"/>
        <c:axId val="280423215"/>
      </c:lineChart>
      <c:catAx>
        <c:axId val="6195196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0423215"/>
        <c:crosses val="autoZero"/>
        <c:auto val="1"/>
        <c:lblAlgn val="ctr"/>
        <c:lblOffset val="100"/>
        <c:noMultiLvlLbl val="0"/>
      </c:catAx>
      <c:valAx>
        <c:axId val="28042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;\–#\ ###\ ##0;\–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9519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2012-2021 pro Kopf und nötiger Pfad für Klimaziel 2030 der Staatsregierung (in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'Nötiger Pfad für Klimaneutralit'!$X$33:$AP$33</c:f>
              <c:numCache>
                <c:formatCode>0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cat>
          <c:val>
            <c:numRef>
              <c:f>'Nötiger Pfad für Klimaneutralit'!$X$34:$AP$34</c:f>
              <c:numCache>
                <c:formatCode>General</c:formatCode>
                <c:ptCount val="19"/>
                <c:pt idx="0">
                  <c:v>7.7</c:v>
                </c:pt>
                <c:pt idx="1">
                  <c:v>7.7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7.4</c:v>
                </c:pt>
                <c:pt idx="6">
                  <c:v>7.2</c:v>
                </c:pt>
                <c:pt idx="7">
                  <c:v>7.3</c:v>
                </c:pt>
                <c:pt idx="8">
                  <c:v>7</c:v>
                </c:pt>
                <c:pt idx="9">
                  <c:v>7</c:v>
                </c:pt>
                <c:pt idx="18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40-4E98-A6BB-1D282A4E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999983"/>
        <c:axId val="1951745695"/>
      </c:lineChart>
      <c:catAx>
        <c:axId val="109099998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745695"/>
        <c:crosses val="autoZero"/>
        <c:auto val="1"/>
        <c:lblAlgn val="ctr"/>
        <c:lblOffset val="100"/>
        <c:noMultiLvlLbl val="0"/>
      </c:catAx>
      <c:valAx>
        <c:axId val="195174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0999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der verschiedenen</a:t>
            </a:r>
            <a:r>
              <a:rPr lang="de-DE" baseline="0"/>
              <a:t> Sektoren an den bayerischen THG-Emissionen 2019 (in 1000 Tonnen Co2-Äquivalenten)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'[1]THG nach Sektoren'!$A$4</c:f>
              <c:strCache>
                <c:ptCount val="1"/>
                <c:pt idx="0">
                  <c:v>Verkehr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'[1]THG nach Sektoren'!$C$4</c:f>
              <c:numCache>
                <c:formatCode>General</c:formatCode>
                <c:ptCount val="1"/>
                <c:pt idx="0">
                  <c:v>28636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3-426B-A9E8-74FC34BBFD7E}"/>
            </c:ext>
          </c:extLst>
        </c:ser>
        <c:ser>
          <c:idx val="1"/>
          <c:order val="1"/>
          <c:tx>
            <c:strRef>
              <c:f>'[1]THG nach Sektoren'!$A$5</c:f>
              <c:strCache>
                <c:ptCount val="1"/>
                <c:pt idx="0">
                  <c:v>Gebäude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'[1]THG nach Sektoren'!$C$5</c:f>
              <c:numCache>
                <c:formatCode>General</c:formatCode>
                <c:ptCount val="1"/>
                <c:pt idx="0">
                  <c:v>22827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3-426B-A9E8-74FC34BBFD7E}"/>
            </c:ext>
          </c:extLst>
        </c:ser>
        <c:ser>
          <c:idx val="2"/>
          <c:order val="2"/>
          <c:tx>
            <c:strRef>
              <c:f>'[1]THG nach Sektoren'!$A$6</c:f>
              <c:strCache>
                <c:ptCount val="1"/>
                <c:pt idx="0">
                  <c:v>Industrie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'[1]THG nach Sektoren'!$C$6</c:f>
              <c:numCache>
                <c:formatCode>General</c:formatCode>
                <c:ptCount val="1"/>
                <c:pt idx="0">
                  <c:v>18049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3-426B-A9E8-74FC34BBFD7E}"/>
            </c:ext>
          </c:extLst>
        </c:ser>
        <c:ser>
          <c:idx val="3"/>
          <c:order val="3"/>
          <c:tx>
            <c:strRef>
              <c:f>'[1]THG nach Sektoren'!$A$7</c:f>
              <c:strCache>
                <c:ptCount val="1"/>
                <c:pt idx="0">
                  <c:v>Landwirtschaft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'[1]THG nach Sektoren'!$C$7</c:f>
              <c:numCache>
                <c:formatCode>General</c:formatCode>
                <c:ptCount val="1"/>
                <c:pt idx="0">
                  <c:v>14659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33-426B-A9E8-74FC34BBFD7E}"/>
            </c:ext>
          </c:extLst>
        </c:ser>
        <c:ser>
          <c:idx val="4"/>
          <c:order val="4"/>
          <c:tx>
            <c:strRef>
              <c:f>'[1]THG nach Sektoren'!$A$8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'[1]THG nach Sektoren'!$C$8</c:f>
              <c:numCache>
                <c:formatCode>General</c:formatCode>
                <c:ptCount val="1"/>
                <c:pt idx="0">
                  <c:v>10540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33-426B-A9E8-74FC34BBFD7E}"/>
            </c:ext>
          </c:extLst>
        </c:ser>
        <c:ser>
          <c:idx val="5"/>
          <c:order val="5"/>
          <c:tx>
            <c:strRef>
              <c:f>'[1]THG nach Sektoren'!$A$9</c:f>
              <c:strCache>
                <c:ptCount val="1"/>
                <c:pt idx="0">
                  <c:v>Abfallwirtschaft und Sonstiges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'[1]THG nach Sektoren'!$C$9</c:f>
              <c:numCache>
                <c:formatCode>General</c:formatCode>
                <c:ptCount val="1"/>
                <c:pt idx="0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33-426B-A9E8-74FC34BB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1846240"/>
        <c:axId val="2117861216"/>
      </c:barChart>
      <c:catAx>
        <c:axId val="2041846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7861216"/>
        <c:crosses val="autoZero"/>
        <c:auto val="1"/>
        <c:lblAlgn val="ctr"/>
        <c:lblOffset val="100"/>
        <c:noMultiLvlLbl val="0"/>
      </c:catAx>
      <c:valAx>
        <c:axId val="21178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18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0" i="0" cap="none" baseline="0"/>
              <a:t>Anteil der verschiedenen Sektoren an den bayerischen THG-Emissionen 2019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32-49ED-A90C-D4EFA0C592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32-49ED-A90C-D4EFA0C592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32-49ED-A90C-D4EFA0C592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832-49ED-A90C-D4EFA0C592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832-49ED-A90C-D4EFA0C592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832-49ED-A90C-D4EFA0C592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'[1]THG nach Sektoren'!$A$4:$A$9</c:f>
              <c:strCache>
                <c:ptCount val="6"/>
                <c:pt idx="0">
                  <c:v>Verkehr </c:v>
                </c:pt>
                <c:pt idx="1">
                  <c:v>Gebäude </c:v>
                </c:pt>
                <c:pt idx="2">
                  <c:v>Industrie </c:v>
                </c:pt>
                <c:pt idx="3">
                  <c:v>Landwirtschaft </c:v>
                </c:pt>
                <c:pt idx="4">
                  <c:v>Energiewirtschaft</c:v>
                </c:pt>
                <c:pt idx="5">
                  <c:v>Abfallwirtschaft und Sonstiges </c:v>
                </c:pt>
              </c:strCache>
            </c:strRef>
          </c:cat>
          <c:val>
            <c:numRef>
              <c:f>'[1]THG nach Sektoren'!$C$4:$C$9</c:f>
              <c:numCache>
                <c:formatCode>General</c:formatCode>
                <c:ptCount val="6"/>
                <c:pt idx="0">
                  <c:v>28636</c:v>
                </c:pt>
                <c:pt idx="1">
                  <c:v>22827</c:v>
                </c:pt>
                <c:pt idx="2">
                  <c:v>18049</c:v>
                </c:pt>
                <c:pt idx="3">
                  <c:v>14659</c:v>
                </c:pt>
                <c:pt idx="4">
                  <c:v>10540</c:v>
                </c:pt>
                <c:pt idx="5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32-49ED-A90C-D4EFA0C5921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5454545454545456E-2"/>
          <c:y val="0.32027284200094458"/>
          <c:w val="0.33349081364829397"/>
          <c:h val="0.65301217878738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der verschiedenen Sektoren an den bayerischen THG-Emissionen 1990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E-48B2-BD70-30B90520F6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E-48B2-BD70-30B90520F6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E-48B2-BD70-30B90520F6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E-48B2-BD70-30B90520F6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EE-48B2-BD70-30B90520F6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EE-48B2-BD70-30B90520F6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'[1]THG nach Sektoren'!$A$4:$A$9</c:f>
              <c:strCache>
                <c:ptCount val="6"/>
                <c:pt idx="0">
                  <c:v>Verkehr </c:v>
                </c:pt>
                <c:pt idx="1">
                  <c:v>Gebäude </c:v>
                </c:pt>
                <c:pt idx="2">
                  <c:v>Industrie </c:v>
                </c:pt>
                <c:pt idx="3">
                  <c:v>Landwirtschaft </c:v>
                </c:pt>
                <c:pt idx="4">
                  <c:v>Energiewirtschaft</c:v>
                </c:pt>
                <c:pt idx="5">
                  <c:v>Abfallwirtschaft und Sonstiges </c:v>
                </c:pt>
              </c:strCache>
            </c:strRef>
          </c:cat>
          <c:val>
            <c:numRef>
              <c:f>'[1]THG nach Sektoren'!$B$4:$B$9</c:f>
              <c:numCache>
                <c:formatCode>General</c:formatCode>
                <c:ptCount val="6"/>
                <c:pt idx="0">
                  <c:v>26999</c:v>
                </c:pt>
                <c:pt idx="1">
                  <c:v>25238</c:v>
                </c:pt>
                <c:pt idx="2">
                  <c:v>22108</c:v>
                </c:pt>
                <c:pt idx="3">
                  <c:v>17413</c:v>
                </c:pt>
                <c:pt idx="4">
                  <c:v>16451</c:v>
                </c:pt>
                <c:pt idx="5">
                  <c:v>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EE-48B2-BD70-30B90520F6B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8140589569160998E-2"/>
          <c:y val="0.3063421337038752"/>
          <c:w val="0.38677355806714636"/>
          <c:h val="0.65504091400339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des Ausstoßes verschiedener Treibhausgase in Bayern von 1990-2021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'Anteil versch. THG'!$A$10</c:f>
              <c:strCache>
                <c:ptCount val="1"/>
                <c:pt idx="0">
                  <c:v>CO2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THG'!$B$10:$W$10</c:f>
              <c:numCache>
                <c:formatCode>General</c:formatCode>
                <c:ptCount val="22"/>
                <c:pt idx="0">
                  <c:v>88466</c:v>
                </c:pt>
                <c:pt idx="1">
                  <c:v>91851</c:v>
                </c:pt>
                <c:pt idx="2">
                  <c:v>91030</c:v>
                </c:pt>
                <c:pt idx="3">
                  <c:v>85063</c:v>
                </c:pt>
                <c:pt idx="4">
                  <c:v>83734</c:v>
                </c:pt>
                <c:pt idx="5">
                  <c:v>80856</c:v>
                </c:pt>
                <c:pt idx="6">
                  <c:v>82187</c:v>
                </c:pt>
                <c:pt idx="7">
                  <c:v>75214</c:v>
                </c:pt>
                <c:pt idx="8">
                  <c:v>80033</c:v>
                </c:pt>
                <c:pt idx="9">
                  <c:v>76609</c:v>
                </c:pt>
                <c:pt idx="10">
                  <c:v>79799</c:v>
                </c:pt>
                <c:pt idx="11">
                  <c:v>78312</c:v>
                </c:pt>
                <c:pt idx="12">
                  <c:v>78333</c:v>
                </c:pt>
                <c:pt idx="13">
                  <c:v>79008</c:v>
                </c:pt>
                <c:pt idx="14">
                  <c:v>74679</c:v>
                </c:pt>
                <c:pt idx="15">
                  <c:v>75631</c:v>
                </c:pt>
                <c:pt idx="16">
                  <c:v>77202</c:v>
                </c:pt>
                <c:pt idx="17">
                  <c:v>77017</c:v>
                </c:pt>
                <c:pt idx="18">
                  <c:v>75889</c:v>
                </c:pt>
                <c:pt idx="19">
                  <c:v>77682</c:v>
                </c:pt>
                <c:pt idx="20">
                  <c:v>74203</c:v>
                </c:pt>
                <c:pt idx="21">
                  <c:v>75287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B-48F8-99B2-75574A08D39A}"/>
            </c:ext>
          </c:extLst>
        </c:ser>
        <c:ser>
          <c:idx val="1"/>
          <c:order val="1"/>
          <c:tx>
            <c:strRef>
              <c:f>'Anteil versch. THG'!$A$11</c:f>
              <c:strCache>
                <c:ptCount val="1"/>
                <c:pt idx="0">
                  <c:v>CH4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THG'!$B$11:$W$11</c:f>
              <c:numCache>
                <c:formatCode>General</c:formatCode>
                <c:ptCount val="22"/>
                <c:pt idx="0">
                  <c:v>14840</c:v>
                </c:pt>
                <c:pt idx="1">
                  <c:v>13435</c:v>
                </c:pt>
                <c:pt idx="2">
                  <c:v>11862</c:v>
                </c:pt>
                <c:pt idx="3">
                  <c:v>11302</c:v>
                </c:pt>
                <c:pt idx="4">
                  <c:v>10890</c:v>
                </c:pt>
                <c:pt idx="5">
                  <c:v>10821</c:v>
                </c:pt>
                <c:pt idx="6">
                  <c:v>10558</c:v>
                </c:pt>
                <c:pt idx="7">
                  <c:v>10477</c:v>
                </c:pt>
                <c:pt idx="8">
                  <c:v>10338</c:v>
                </c:pt>
                <c:pt idx="9">
                  <c:v>10286</c:v>
                </c:pt>
                <c:pt idx="10">
                  <c:v>10372</c:v>
                </c:pt>
                <c:pt idx="11">
                  <c:v>10293</c:v>
                </c:pt>
                <c:pt idx="12">
                  <c:v>10267</c:v>
                </c:pt>
                <c:pt idx="13">
                  <c:v>10255</c:v>
                </c:pt>
                <c:pt idx="14">
                  <c:v>10267</c:v>
                </c:pt>
                <c:pt idx="15">
                  <c:v>10104</c:v>
                </c:pt>
                <c:pt idx="16">
                  <c:v>10162</c:v>
                </c:pt>
                <c:pt idx="17">
                  <c:v>10099</c:v>
                </c:pt>
                <c:pt idx="18">
                  <c:v>9981</c:v>
                </c:pt>
                <c:pt idx="19">
                  <c:v>9922</c:v>
                </c:pt>
                <c:pt idx="20">
                  <c:v>9732</c:v>
                </c:pt>
                <c:pt idx="21">
                  <c:v>9616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B-48F8-99B2-75574A08D39A}"/>
            </c:ext>
          </c:extLst>
        </c:ser>
        <c:ser>
          <c:idx val="2"/>
          <c:order val="2"/>
          <c:tx>
            <c:strRef>
              <c:f>'Anteil versch. THG'!$A$12</c:f>
              <c:strCache>
                <c:ptCount val="1"/>
                <c:pt idx="0">
                  <c:v>N2O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THG'!$B$12:$W$12</c:f>
              <c:numCache>
                <c:formatCode>General</c:formatCode>
                <c:ptCount val="22"/>
                <c:pt idx="0">
                  <c:v>6696</c:v>
                </c:pt>
                <c:pt idx="1">
                  <c:v>5979</c:v>
                </c:pt>
                <c:pt idx="2">
                  <c:v>6041</c:v>
                </c:pt>
                <c:pt idx="3">
                  <c:v>5573</c:v>
                </c:pt>
                <c:pt idx="4">
                  <c:v>5615</c:v>
                </c:pt>
                <c:pt idx="5">
                  <c:v>5538</c:v>
                </c:pt>
                <c:pt idx="6">
                  <c:v>5512</c:v>
                </c:pt>
                <c:pt idx="7">
                  <c:v>5607</c:v>
                </c:pt>
                <c:pt idx="8">
                  <c:v>5519</c:v>
                </c:pt>
                <c:pt idx="9">
                  <c:v>5575</c:v>
                </c:pt>
                <c:pt idx="10">
                  <c:v>5601</c:v>
                </c:pt>
                <c:pt idx="11">
                  <c:v>5731</c:v>
                </c:pt>
                <c:pt idx="12">
                  <c:v>5775</c:v>
                </c:pt>
                <c:pt idx="13">
                  <c:v>5732</c:v>
                </c:pt>
                <c:pt idx="14">
                  <c:v>5940</c:v>
                </c:pt>
                <c:pt idx="15">
                  <c:v>5916</c:v>
                </c:pt>
                <c:pt idx="16">
                  <c:v>5999</c:v>
                </c:pt>
                <c:pt idx="17">
                  <c:v>5919</c:v>
                </c:pt>
                <c:pt idx="18">
                  <c:v>5694</c:v>
                </c:pt>
                <c:pt idx="19">
                  <c:v>5591</c:v>
                </c:pt>
                <c:pt idx="20">
                  <c:v>5278</c:v>
                </c:pt>
                <c:pt idx="21">
                  <c:v>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B-48F8-99B2-75574A08D39A}"/>
            </c:ext>
          </c:extLst>
        </c:ser>
        <c:ser>
          <c:idx val="3"/>
          <c:order val="3"/>
          <c:tx>
            <c:strRef>
              <c:f>'Anteil versch. THG'!$A$13</c:f>
              <c:strCache>
                <c:ptCount val="1"/>
                <c:pt idx="0">
                  <c:v>F-Gase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THG'!$B$13:$W$13</c:f>
              <c:numCache>
                <c:formatCode>General</c:formatCode>
                <c:ptCount val="22"/>
                <c:pt idx="0">
                  <c:v>1914</c:v>
                </c:pt>
                <c:pt idx="1">
                  <c:v>2505</c:v>
                </c:pt>
                <c:pt idx="2">
                  <c:v>1977</c:v>
                </c:pt>
                <c:pt idx="3">
                  <c:v>2044</c:v>
                </c:pt>
                <c:pt idx="4">
                  <c:v>2116</c:v>
                </c:pt>
                <c:pt idx="5">
                  <c:v>2152</c:v>
                </c:pt>
                <c:pt idx="6">
                  <c:v>2149</c:v>
                </c:pt>
                <c:pt idx="7">
                  <c:v>2171</c:v>
                </c:pt>
                <c:pt idx="8">
                  <c:v>2182</c:v>
                </c:pt>
                <c:pt idx="9">
                  <c:v>2258</c:v>
                </c:pt>
                <c:pt idx="10">
                  <c:v>2196</c:v>
                </c:pt>
                <c:pt idx="11">
                  <c:v>2231</c:v>
                </c:pt>
                <c:pt idx="12">
                  <c:v>2267</c:v>
                </c:pt>
                <c:pt idx="13">
                  <c:v>2281</c:v>
                </c:pt>
                <c:pt idx="14">
                  <c:v>2289</c:v>
                </c:pt>
                <c:pt idx="15">
                  <c:v>2363</c:v>
                </c:pt>
                <c:pt idx="16">
                  <c:v>2381</c:v>
                </c:pt>
                <c:pt idx="17">
                  <c:v>2398</c:v>
                </c:pt>
                <c:pt idx="18">
                  <c:v>2266</c:v>
                </c:pt>
                <c:pt idx="19">
                  <c:v>2159</c:v>
                </c:pt>
                <c:pt idx="20">
                  <c:v>1920</c:v>
                </c:pt>
                <c:pt idx="21">
                  <c:v>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B-48F8-99B2-75574A08D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94207"/>
        <c:axId val="589087743"/>
      </c:lineChart>
      <c:catAx>
        <c:axId val="64739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9087743"/>
        <c:crosses val="autoZero"/>
        <c:auto val="1"/>
        <c:lblAlgn val="ctr"/>
        <c:lblOffset val="100"/>
        <c:noMultiLvlLbl val="0"/>
      </c:catAx>
      <c:valAx>
        <c:axId val="58908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739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</a:t>
            </a:r>
            <a:r>
              <a:rPr lang="de-DE" baseline="0"/>
              <a:t> des Ausstoßes verschiedener TReibhausgase in Bayern von 1990-2021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'Anteil versch. THG'!$A$10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THG'!$B$10:$W$10</c:f>
              <c:numCache>
                <c:formatCode>General</c:formatCode>
                <c:ptCount val="22"/>
                <c:pt idx="0">
                  <c:v>88466</c:v>
                </c:pt>
                <c:pt idx="1">
                  <c:v>91851</c:v>
                </c:pt>
                <c:pt idx="2">
                  <c:v>91030</c:v>
                </c:pt>
                <c:pt idx="3">
                  <c:v>85063</c:v>
                </c:pt>
                <c:pt idx="4">
                  <c:v>83734</c:v>
                </c:pt>
                <c:pt idx="5">
                  <c:v>80856</c:v>
                </c:pt>
                <c:pt idx="6">
                  <c:v>82187</c:v>
                </c:pt>
                <c:pt idx="7">
                  <c:v>75214</c:v>
                </c:pt>
                <c:pt idx="8">
                  <c:v>80033</c:v>
                </c:pt>
                <c:pt idx="9">
                  <c:v>76609</c:v>
                </c:pt>
                <c:pt idx="10">
                  <c:v>79799</c:v>
                </c:pt>
                <c:pt idx="11">
                  <c:v>78312</c:v>
                </c:pt>
                <c:pt idx="12">
                  <c:v>78333</c:v>
                </c:pt>
                <c:pt idx="13">
                  <c:v>79008</c:v>
                </c:pt>
                <c:pt idx="14">
                  <c:v>74679</c:v>
                </c:pt>
                <c:pt idx="15">
                  <c:v>75631</c:v>
                </c:pt>
                <c:pt idx="16">
                  <c:v>77202</c:v>
                </c:pt>
                <c:pt idx="17">
                  <c:v>77017</c:v>
                </c:pt>
                <c:pt idx="18">
                  <c:v>75889</c:v>
                </c:pt>
                <c:pt idx="19">
                  <c:v>77682</c:v>
                </c:pt>
                <c:pt idx="20">
                  <c:v>74203</c:v>
                </c:pt>
                <c:pt idx="21">
                  <c:v>75287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6-4D0E-BB03-E608FC4CBB77}"/>
            </c:ext>
          </c:extLst>
        </c:ser>
        <c:ser>
          <c:idx val="1"/>
          <c:order val="1"/>
          <c:tx>
            <c:strRef>
              <c:f>'Anteil versch. THG'!$A$11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THG'!$B$11:$W$11</c:f>
              <c:numCache>
                <c:formatCode>General</c:formatCode>
                <c:ptCount val="22"/>
                <c:pt idx="0">
                  <c:v>14840</c:v>
                </c:pt>
                <c:pt idx="1">
                  <c:v>13435</c:v>
                </c:pt>
                <c:pt idx="2">
                  <c:v>11862</c:v>
                </c:pt>
                <c:pt idx="3">
                  <c:v>11302</c:v>
                </c:pt>
                <c:pt idx="4">
                  <c:v>10890</c:v>
                </c:pt>
                <c:pt idx="5">
                  <c:v>10821</c:v>
                </c:pt>
                <c:pt idx="6">
                  <c:v>10558</c:v>
                </c:pt>
                <c:pt idx="7">
                  <c:v>10477</c:v>
                </c:pt>
                <c:pt idx="8">
                  <c:v>10338</c:v>
                </c:pt>
                <c:pt idx="9">
                  <c:v>10286</c:v>
                </c:pt>
                <c:pt idx="10">
                  <c:v>10372</c:v>
                </c:pt>
                <c:pt idx="11">
                  <c:v>10293</c:v>
                </c:pt>
                <c:pt idx="12">
                  <c:v>10267</c:v>
                </c:pt>
                <c:pt idx="13">
                  <c:v>10255</c:v>
                </c:pt>
                <c:pt idx="14">
                  <c:v>10267</c:v>
                </c:pt>
                <c:pt idx="15">
                  <c:v>10104</c:v>
                </c:pt>
                <c:pt idx="16">
                  <c:v>10162</c:v>
                </c:pt>
                <c:pt idx="17">
                  <c:v>10099</c:v>
                </c:pt>
                <c:pt idx="18">
                  <c:v>9981</c:v>
                </c:pt>
                <c:pt idx="19">
                  <c:v>9922</c:v>
                </c:pt>
                <c:pt idx="20">
                  <c:v>9732</c:v>
                </c:pt>
                <c:pt idx="21">
                  <c:v>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6-4D0E-BB03-E608FC4CBB77}"/>
            </c:ext>
          </c:extLst>
        </c:ser>
        <c:ser>
          <c:idx val="2"/>
          <c:order val="2"/>
          <c:tx>
            <c:strRef>
              <c:f>'Anteil versch. THG'!$A$12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THG'!$B$12:$W$12</c:f>
              <c:numCache>
                <c:formatCode>General</c:formatCode>
                <c:ptCount val="22"/>
                <c:pt idx="0">
                  <c:v>6696</c:v>
                </c:pt>
                <c:pt idx="1">
                  <c:v>5979</c:v>
                </c:pt>
                <c:pt idx="2">
                  <c:v>6041</c:v>
                </c:pt>
                <c:pt idx="3">
                  <c:v>5573</c:v>
                </c:pt>
                <c:pt idx="4">
                  <c:v>5615</c:v>
                </c:pt>
                <c:pt idx="5">
                  <c:v>5538</c:v>
                </c:pt>
                <c:pt idx="6">
                  <c:v>5512</c:v>
                </c:pt>
                <c:pt idx="7">
                  <c:v>5607</c:v>
                </c:pt>
                <c:pt idx="8">
                  <c:v>5519</c:v>
                </c:pt>
                <c:pt idx="9">
                  <c:v>5575</c:v>
                </c:pt>
                <c:pt idx="10">
                  <c:v>5601</c:v>
                </c:pt>
                <c:pt idx="11">
                  <c:v>5731</c:v>
                </c:pt>
                <c:pt idx="12">
                  <c:v>5775</c:v>
                </c:pt>
                <c:pt idx="13">
                  <c:v>5732</c:v>
                </c:pt>
                <c:pt idx="14">
                  <c:v>5940</c:v>
                </c:pt>
                <c:pt idx="15">
                  <c:v>5916</c:v>
                </c:pt>
                <c:pt idx="16">
                  <c:v>5999</c:v>
                </c:pt>
                <c:pt idx="17">
                  <c:v>5919</c:v>
                </c:pt>
                <c:pt idx="18">
                  <c:v>5694</c:v>
                </c:pt>
                <c:pt idx="19">
                  <c:v>5591</c:v>
                </c:pt>
                <c:pt idx="20">
                  <c:v>5278</c:v>
                </c:pt>
                <c:pt idx="21">
                  <c:v>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6-4D0E-BB03-E608FC4CBB77}"/>
            </c:ext>
          </c:extLst>
        </c:ser>
        <c:ser>
          <c:idx val="3"/>
          <c:order val="3"/>
          <c:tx>
            <c:strRef>
              <c:f>'Anteil versch. THG'!$A$13</c:f>
              <c:strCache>
                <c:ptCount val="1"/>
                <c:pt idx="0">
                  <c:v>F-Gase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'Anteil versch. THG'!$B$5:$W$5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'Anteil versch. THG'!$B$13:$W$13</c:f>
              <c:numCache>
                <c:formatCode>General</c:formatCode>
                <c:ptCount val="22"/>
                <c:pt idx="0">
                  <c:v>1914</c:v>
                </c:pt>
                <c:pt idx="1">
                  <c:v>2505</c:v>
                </c:pt>
                <c:pt idx="2">
                  <c:v>1977</c:v>
                </c:pt>
                <c:pt idx="3">
                  <c:v>2044</c:v>
                </c:pt>
                <c:pt idx="4">
                  <c:v>2116</c:v>
                </c:pt>
                <c:pt idx="5">
                  <c:v>2152</c:v>
                </c:pt>
                <c:pt idx="6">
                  <c:v>2149</c:v>
                </c:pt>
                <c:pt idx="7">
                  <c:v>2171</c:v>
                </c:pt>
                <c:pt idx="8">
                  <c:v>2182</c:v>
                </c:pt>
                <c:pt idx="9">
                  <c:v>2258</c:v>
                </c:pt>
                <c:pt idx="10">
                  <c:v>2196</c:v>
                </c:pt>
                <c:pt idx="11">
                  <c:v>2231</c:v>
                </c:pt>
                <c:pt idx="12">
                  <c:v>2267</c:v>
                </c:pt>
                <c:pt idx="13">
                  <c:v>2281</c:v>
                </c:pt>
                <c:pt idx="14">
                  <c:v>2289</c:v>
                </c:pt>
                <c:pt idx="15">
                  <c:v>2363</c:v>
                </c:pt>
                <c:pt idx="16">
                  <c:v>2381</c:v>
                </c:pt>
                <c:pt idx="17">
                  <c:v>2398</c:v>
                </c:pt>
                <c:pt idx="18">
                  <c:v>2266</c:v>
                </c:pt>
                <c:pt idx="19">
                  <c:v>2159</c:v>
                </c:pt>
                <c:pt idx="20">
                  <c:v>1920</c:v>
                </c:pt>
                <c:pt idx="21">
                  <c:v>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96-4D0E-BB03-E608FC4C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1675103"/>
        <c:axId val="1944032911"/>
      </c:barChart>
      <c:catAx>
        <c:axId val="109167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4032911"/>
        <c:crosses val="autoZero"/>
        <c:auto val="1"/>
        <c:lblAlgn val="ctr"/>
        <c:lblOffset val="100"/>
        <c:noMultiLvlLbl val="0"/>
      </c:catAx>
      <c:valAx>
        <c:axId val="1944032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167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0" cap="none" baseline="0"/>
              <a:t>Anteil verschiedener Treibhausgase an den Gesamtemissionen in Bayern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E2-4CE8-A658-A894FC6B3C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E2-4CE8-A658-A894FC6B3C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E2-4CE8-A658-A894FC6B3C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2E2-4CE8-A658-A894FC6B3C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'Anteil versch. THG'!$A$10:$A$13</c:f>
              <c:strCache>
                <c:ptCount val="4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F-Gase </c:v>
                </c:pt>
              </c:strCache>
            </c:strRef>
          </c:cat>
          <c:val>
            <c:numRef>
              <c:f>'Anteil versch. THG'!$W$10:$W$13</c:f>
              <c:numCache>
                <c:formatCode>General</c:formatCode>
                <c:ptCount val="4"/>
                <c:pt idx="0">
                  <c:v>75287</c:v>
                </c:pt>
                <c:pt idx="1">
                  <c:v>9616</c:v>
                </c:pt>
                <c:pt idx="2">
                  <c:v>5367</c:v>
                </c:pt>
                <c:pt idx="3">
                  <c:v>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E2-4CE8-A658-A894FC6B3C9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6.1111111111111109E-2"/>
          <c:y val="0.31407298046077575"/>
          <c:w val="0.2466712598425197"/>
          <c:h val="0.55324292796733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der THG-Emissionen im Bereich Verkehr</a:t>
            </a:r>
            <a:r>
              <a:rPr lang="en-US" baseline="0"/>
              <a:t> 1990-2019 in Bayern (in 1000 Tonnen CO2-Äquivalenten)</a:t>
            </a:r>
            <a:r>
              <a:rPr lang="en-US"/>
              <a:t> (ohne int. Luftverkehr)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Verkehr!$B$6:$U$6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Verkehr!$B$13:$U$13</c:f>
              <c:numCache>
                <c:formatCode>General</c:formatCode>
                <c:ptCount val="20"/>
                <c:pt idx="0">
                  <c:v>26772</c:v>
                </c:pt>
                <c:pt idx="1">
                  <c:v>29255</c:v>
                </c:pt>
                <c:pt idx="2">
                  <c:v>31330</c:v>
                </c:pt>
                <c:pt idx="3">
                  <c:v>28852</c:v>
                </c:pt>
                <c:pt idx="4">
                  <c:v>29054</c:v>
                </c:pt>
                <c:pt idx="5">
                  <c:v>27576</c:v>
                </c:pt>
                <c:pt idx="6">
                  <c:v>26977</c:v>
                </c:pt>
                <c:pt idx="7">
                  <c:v>26588</c:v>
                </c:pt>
                <c:pt idx="8">
                  <c:v>26550</c:v>
                </c:pt>
                <c:pt idx="9">
                  <c:v>26429</c:v>
                </c:pt>
                <c:pt idx="10">
                  <c:v>26544</c:v>
                </c:pt>
                <c:pt idx="11">
                  <c:v>27150</c:v>
                </c:pt>
                <c:pt idx="12">
                  <c:v>26729</c:v>
                </c:pt>
                <c:pt idx="13">
                  <c:v>27239</c:v>
                </c:pt>
                <c:pt idx="14">
                  <c:v>27692</c:v>
                </c:pt>
                <c:pt idx="15">
                  <c:v>27852</c:v>
                </c:pt>
                <c:pt idx="16">
                  <c:v>28357</c:v>
                </c:pt>
                <c:pt idx="17">
                  <c:v>28771</c:v>
                </c:pt>
                <c:pt idx="18">
                  <c:v>27893</c:v>
                </c:pt>
                <c:pt idx="19">
                  <c:v>28245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0-48DA-B880-B618E5087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5903"/>
        <c:axId val="23358303"/>
      </c:lineChart>
      <c:catAx>
        <c:axId val="20423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358303"/>
        <c:crosses val="autoZero"/>
        <c:auto val="1"/>
        <c:lblAlgn val="ctr"/>
        <c:lblOffset val="100"/>
        <c:noMultiLvlLbl val="0"/>
      </c:catAx>
      <c:valAx>
        <c:axId val="2335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23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THG-Emissionen im Bereich Verkehr 1990-2019 in Bayern (in 1000 Tonnen CO2-Äquivalenten) (inkl. int. </a:t>
            </a:r>
            <a:r>
              <a:rPr lang="de-DE" baseline="0"/>
              <a:t>Luftverkehr)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Verkehr!$B$51:$U$51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Verkehr!$B$76:$U$76</c:f>
              <c:numCache>
                <c:formatCode>General</c:formatCode>
                <c:ptCount val="20"/>
                <c:pt idx="0">
                  <c:v>27941</c:v>
                </c:pt>
                <c:pt idx="1">
                  <c:v>30464</c:v>
                </c:pt>
                <c:pt idx="2">
                  <c:v>33465</c:v>
                </c:pt>
                <c:pt idx="3">
                  <c:v>31043</c:v>
                </c:pt>
                <c:pt idx="4">
                  <c:v>32148</c:v>
                </c:pt>
                <c:pt idx="5">
                  <c:v>30997</c:v>
                </c:pt>
                <c:pt idx="6">
                  <c:v>30767</c:v>
                </c:pt>
                <c:pt idx="7">
                  <c:v>30531</c:v>
                </c:pt>
                <c:pt idx="8">
                  <c:v>30612</c:v>
                </c:pt>
                <c:pt idx="9">
                  <c:v>30962</c:v>
                </c:pt>
                <c:pt idx="10">
                  <c:v>30500</c:v>
                </c:pt>
                <c:pt idx="11">
                  <c:v>31130</c:v>
                </c:pt>
                <c:pt idx="12">
                  <c:v>30604</c:v>
                </c:pt>
                <c:pt idx="13">
                  <c:v>30945</c:v>
                </c:pt>
                <c:pt idx="14">
                  <c:v>31309</c:v>
                </c:pt>
                <c:pt idx="15">
                  <c:v>32592</c:v>
                </c:pt>
                <c:pt idx="16">
                  <c:v>33432</c:v>
                </c:pt>
                <c:pt idx="17">
                  <c:v>33872</c:v>
                </c:pt>
                <c:pt idx="18">
                  <c:v>33153</c:v>
                </c:pt>
                <c:pt idx="19">
                  <c:v>33657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F-4CB1-B9AF-5592D249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76431"/>
        <c:axId val="440883183"/>
      </c:lineChart>
      <c:catAx>
        <c:axId val="44307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883183"/>
        <c:crosses val="autoZero"/>
        <c:auto val="1"/>
        <c:lblAlgn val="ctr"/>
        <c:lblOffset val="100"/>
        <c:noMultiLvlLbl val="0"/>
      </c:catAx>
      <c:valAx>
        <c:axId val="44088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3076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2003-2021 (in 1000 Tonnen CO2-Äquivalenten)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'Entwicklung THG Emissionen'!$E$7:$W$7</c:f>
              <c:numCache>
                <c:formatCode>0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'Entwicklung THG Emissionen'!$E$8:$W$8</c:f>
              <c:numCache>
                <c:formatCode>General</c:formatCode>
                <c:ptCount val="19"/>
                <c:pt idx="0">
                  <c:v>103983</c:v>
                </c:pt>
                <c:pt idx="1">
                  <c:v>102355</c:v>
                </c:pt>
                <c:pt idx="2">
                  <c:v>99367</c:v>
                </c:pt>
                <c:pt idx="3">
                  <c:v>100406</c:v>
                </c:pt>
                <c:pt idx="4">
                  <c:v>93470</c:v>
                </c:pt>
                <c:pt idx="5">
                  <c:v>98073</c:v>
                </c:pt>
                <c:pt idx="6" formatCode="#\ ###\ ##0;\–#\ ###\ ##0;\–">
                  <c:v>94727</c:v>
                </c:pt>
                <c:pt idx="7" formatCode="#\ ###\ ##0;\–#\ ###\ ##0;\–">
                  <c:v>97967</c:v>
                </c:pt>
                <c:pt idx="8">
                  <c:v>96567</c:v>
                </c:pt>
                <c:pt idx="9" formatCode="#\ ###\ ##0;\–#\ ###\ ##0;\–">
                  <c:v>96642</c:v>
                </c:pt>
                <c:pt idx="10" formatCode="#\ ###\ ##0;\–#\ ###\ ##0;\–">
                  <c:v>97276</c:v>
                </c:pt>
                <c:pt idx="11" formatCode="#\ ###\ ##0;\–#\ ###\ ##0;\–">
                  <c:v>93176</c:v>
                </c:pt>
                <c:pt idx="12">
                  <c:v>94014</c:v>
                </c:pt>
                <c:pt idx="13" formatCode="#\ ###\ ##0;\–#\ ###\ ##0;\–">
                  <c:v>95744</c:v>
                </c:pt>
                <c:pt idx="14" formatCode="#\ ###\ ##0;\–#\ ###\ ##0;\–">
                  <c:v>95433</c:v>
                </c:pt>
                <c:pt idx="15" formatCode="#\ ###\ ##0;\–#\ ###\ ##0;\–">
                  <c:v>93829</c:v>
                </c:pt>
                <c:pt idx="16" formatCode="#\ ###\ ##0;\–#\ ###\ ##0;\–">
                  <c:v>95354</c:v>
                </c:pt>
                <c:pt idx="17">
                  <c:v>91333</c:v>
                </c:pt>
                <c:pt idx="18">
                  <c:v>92034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3-413F-A0BA-8065AC52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40079"/>
        <c:axId val="273702031"/>
      </c:lineChart>
      <c:catAx>
        <c:axId val="51034007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702031"/>
        <c:crosses val="autoZero"/>
        <c:auto val="1"/>
        <c:lblAlgn val="ctr"/>
        <c:lblOffset val="100"/>
        <c:noMultiLvlLbl val="0"/>
      </c:catAx>
      <c:valAx>
        <c:axId val="27370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0340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Verkehr 1990-2019 in Bayern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v>Verkehr gesamt ohne int. Luftverkehr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Verkehr!$B$6:$U$6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Verkehr!$B$13:$U$13</c:f>
              <c:numCache>
                <c:formatCode>General</c:formatCode>
                <c:ptCount val="20"/>
                <c:pt idx="0">
                  <c:v>26772</c:v>
                </c:pt>
                <c:pt idx="1">
                  <c:v>29255</c:v>
                </c:pt>
                <c:pt idx="2">
                  <c:v>31330</c:v>
                </c:pt>
                <c:pt idx="3">
                  <c:v>28852</c:v>
                </c:pt>
                <c:pt idx="4">
                  <c:v>29054</c:v>
                </c:pt>
                <c:pt idx="5">
                  <c:v>27576</c:v>
                </c:pt>
                <c:pt idx="6">
                  <c:v>26977</c:v>
                </c:pt>
                <c:pt idx="7">
                  <c:v>26588</c:v>
                </c:pt>
                <c:pt idx="8">
                  <c:v>26550</c:v>
                </c:pt>
                <c:pt idx="9">
                  <c:v>26429</c:v>
                </c:pt>
                <c:pt idx="10">
                  <c:v>26544</c:v>
                </c:pt>
                <c:pt idx="11">
                  <c:v>27150</c:v>
                </c:pt>
                <c:pt idx="12">
                  <c:v>26729</c:v>
                </c:pt>
                <c:pt idx="13">
                  <c:v>27239</c:v>
                </c:pt>
                <c:pt idx="14">
                  <c:v>27692</c:v>
                </c:pt>
                <c:pt idx="15">
                  <c:v>27852</c:v>
                </c:pt>
                <c:pt idx="16">
                  <c:v>28357</c:v>
                </c:pt>
                <c:pt idx="17">
                  <c:v>28771</c:v>
                </c:pt>
                <c:pt idx="18">
                  <c:v>27893</c:v>
                </c:pt>
                <c:pt idx="19">
                  <c:v>28245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8-4A51-8ABE-7865093BF40E}"/>
            </c:ext>
          </c:extLst>
        </c:ser>
        <c:ser>
          <c:idx val="0"/>
          <c:order val="2"/>
          <c:tx>
            <c:v>int. Luftverkehr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Verkehr!$B$6:$U$6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Verkehr!$B$11:$U$11</c:f>
              <c:numCache>
                <c:formatCode>General</c:formatCode>
                <c:ptCount val="20"/>
                <c:pt idx="0">
                  <c:v>1169</c:v>
                </c:pt>
                <c:pt idx="1">
                  <c:v>1209</c:v>
                </c:pt>
                <c:pt idx="2">
                  <c:v>2135</c:v>
                </c:pt>
                <c:pt idx="3">
                  <c:v>2191</c:v>
                </c:pt>
                <c:pt idx="4">
                  <c:v>3094</c:v>
                </c:pt>
                <c:pt idx="5">
                  <c:v>3421</c:v>
                </c:pt>
                <c:pt idx="6">
                  <c:v>3790</c:v>
                </c:pt>
                <c:pt idx="7">
                  <c:v>3943</c:v>
                </c:pt>
                <c:pt idx="8">
                  <c:v>4062</c:v>
                </c:pt>
                <c:pt idx="9">
                  <c:v>4533</c:v>
                </c:pt>
                <c:pt idx="10">
                  <c:v>3956</c:v>
                </c:pt>
                <c:pt idx="11">
                  <c:v>3980</c:v>
                </c:pt>
                <c:pt idx="12">
                  <c:v>3875</c:v>
                </c:pt>
                <c:pt idx="13">
                  <c:v>3706</c:v>
                </c:pt>
                <c:pt idx="14">
                  <c:v>3617</c:v>
                </c:pt>
                <c:pt idx="15">
                  <c:v>4740</c:v>
                </c:pt>
                <c:pt idx="16">
                  <c:v>5075</c:v>
                </c:pt>
                <c:pt idx="17">
                  <c:v>5101</c:v>
                </c:pt>
                <c:pt idx="18">
                  <c:v>5260</c:v>
                </c:pt>
                <c:pt idx="19">
                  <c:v>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8-4A51-8ABE-7865093BF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221375"/>
        <c:axId val="1048392255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Verkehr!$B$6:$U$6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1990</c:v>
                      </c:pt>
                      <c:pt idx="1">
                        <c:v>1995</c:v>
                      </c:pt>
                      <c:pt idx="2" formatCode="0">
                        <c:v>2000</c:v>
                      </c:pt>
                      <c:pt idx="3" formatCode="0">
                        <c:v>2003</c:v>
                      </c:pt>
                      <c:pt idx="4" formatCode="0">
                        <c:v>2004</c:v>
                      </c:pt>
                      <c:pt idx="5" formatCode="0">
                        <c:v>2005</c:v>
                      </c:pt>
                      <c:pt idx="6" formatCode="0">
                        <c:v>2006</c:v>
                      </c:pt>
                      <c:pt idx="7" formatCode="0">
                        <c:v>2007</c:v>
                      </c:pt>
                      <c:pt idx="8" formatCode="0">
                        <c:v>2008</c:v>
                      </c:pt>
                      <c:pt idx="9" formatCode="0">
                        <c:v>2009</c:v>
                      </c:pt>
                      <c:pt idx="10" formatCode="0">
                        <c:v>2010</c:v>
                      </c:pt>
                      <c:pt idx="11" formatCode="0">
                        <c:v>2011</c:v>
                      </c:pt>
                      <c:pt idx="12" formatCode="0">
                        <c:v>2012</c:v>
                      </c:pt>
                      <c:pt idx="13" formatCode="0">
                        <c:v>2013</c:v>
                      </c:pt>
                      <c:pt idx="14" formatCode="0">
                        <c:v>2014</c:v>
                      </c:pt>
                      <c:pt idx="15" formatCode="0">
                        <c:v>2015</c:v>
                      </c:pt>
                      <c:pt idx="16" formatCode="0">
                        <c:v>2016</c:v>
                      </c:pt>
                      <c:pt idx="17" formatCode="0">
                        <c:v>2017</c:v>
                      </c:pt>
                      <c:pt idx="18" formatCode="0">
                        <c:v>2018</c:v>
                      </c:pt>
                      <c:pt idx="19" formatCode="0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Verkehr!$B$12:$U$12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8F8-4A51-8ABE-7865093BF40E}"/>
                  </c:ext>
                </c:extLst>
              </c15:ser>
            </c15:filteredBarSeries>
          </c:ext>
        </c:extLst>
      </c:barChart>
      <c:catAx>
        <c:axId val="41522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8392255"/>
        <c:crosses val="autoZero"/>
        <c:auto val="1"/>
        <c:lblAlgn val="ctr"/>
        <c:lblOffset val="100"/>
        <c:noMultiLvlLbl val="0"/>
      </c:catAx>
      <c:valAx>
        <c:axId val="104839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22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Verkehr 2010-2019 in Bayern (in 1000 Tonnen CO2-Äquivalenten) (ohne int. Luftverkehr)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Verkehr!$L$6:$U$6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Verkehr!$L$13:$U$13</c:f>
              <c:numCache>
                <c:formatCode>General</c:formatCode>
                <c:ptCount val="10"/>
                <c:pt idx="0">
                  <c:v>26544</c:v>
                </c:pt>
                <c:pt idx="1">
                  <c:v>27150</c:v>
                </c:pt>
                <c:pt idx="2">
                  <c:v>26729</c:v>
                </c:pt>
                <c:pt idx="3">
                  <c:v>27239</c:v>
                </c:pt>
                <c:pt idx="4">
                  <c:v>27692</c:v>
                </c:pt>
                <c:pt idx="5">
                  <c:v>27852</c:v>
                </c:pt>
                <c:pt idx="6">
                  <c:v>28357</c:v>
                </c:pt>
                <c:pt idx="7">
                  <c:v>28771</c:v>
                </c:pt>
                <c:pt idx="8">
                  <c:v>27893</c:v>
                </c:pt>
                <c:pt idx="9">
                  <c:v>28245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D-4901-9E38-A95B89AA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85535"/>
        <c:axId val="92140255"/>
      </c:lineChart>
      <c:catAx>
        <c:axId val="39528553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140255"/>
        <c:crosses val="autoZero"/>
        <c:auto val="1"/>
        <c:lblAlgn val="ctr"/>
        <c:lblOffset val="100"/>
        <c:noMultiLvlLbl val="0"/>
      </c:catAx>
      <c:valAx>
        <c:axId val="92140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5285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Verkehr 2010-2019 in Bayern (in 1000 Tonnen CO2-Äquivalenten) (inkl. int. Luftverkehr)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Verkehr!$L$6:$U$6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Verkehr!$L$76:$U$76</c:f>
              <c:numCache>
                <c:formatCode>General</c:formatCode>
                <c:ptCount val="10"/>
                <c:pt idx="0">
                  <c:v>30500</c:v>
                </c:pt>
                <c:pt idx="1">
                  <c:v>31130</c:v>
                </c:pt>
                <c:pt idx="2">
                  <c:v>30604</c:v>
                </c:pt>
                <c:pt idx="3">
                  <c:v>30945</c:v>
                </c:pt>
                <c:pt idx="4">
                  <c:v>31309</c:v>
                </c:pt>
                <c:pt idx="5">
                  <c:v>32592</c:v>
                </c:pt>
                <c:pt idx="6">
                  <c:v>33432</c:v>
                </c:pt>
                <c:pt idx="7">
                  <c:v>33872</c:v>
                </c:pt>
                <c:pt idx="8">
                  <c:v>33153</c:v>
                </c:pt>
                <c:pt idx="9">
                  <c:v>33657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D-4EED-BFD0-ACAE6638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714287"/>
        <c:axId val="1814163791"/>
      </c:lineChart>
      <c:catAx>
        <c:axId val="5167142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4163791"/>
        <c:crosses val="autoZero"/>
        <c:auto val="1"/>
        <c:lblAlgn val="ctr"/>
        <c:lblOffset val="100"/>
        <c:noMultiLvlLbl val="0"/>
      </c:catAx>
      <c:valAx>
        <c:axId val="181416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6714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aseline="0"/>
              <a:t>Anteil der einzelnen Verkehrsträger an den bayerischen THG-Emissionen im Bereich Verkehr im Jahr 2019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72-4FC9-B334-C2565D5135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72-4FC9-B334-C2565D5135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72-4FC9-B334-C2565D5135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72-4FC9-B334-C2565D5135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72-4FC9-B334-C2565D5135C6}"/>
              </c:ext>
            </c:extLst>
          </c:dPt>
          <c:cat>
            <c:strRef>
              <c:f>Verkehr!$A$7:$A$11</c:f>
              <c:strCache>
                <c:ptCount val="5"/>
                <c:pt idx="0">
                  <c:v>Straßenverkehr </c:v>
                </c:pt>
                <c:pt idx="1">
                  <c:v>Nationaler Luftverkehr</c:v>
                </c:pt>
                <c:pt idx="2">
                  <c:v>Schienenverkehr</c:v>
                </c:pt>
                <c:pt idx="3">
                  <c:v>Binnenschiffahrt</c:v>
                </c:pt>
                <c:pt idx="4">
                  <c:v>int. Luftverkehr </c:v>
                </c:pt>
              </c:strCache>
            </c:strRef>
          </c:cat>
          <c:val>
            <c:numRef>
              <c:f>Verkehr!$U$7:$U$11</c:f>
              <c:numCache>
                <c:formatCode>General</c:formatCode>
                <c:ptCount val="5"/>
                <c:pt idx="0">
                  <c:v>27558</c:v>
                </c:pt>
                <c:pt idx="1">
                  <c:v>496</c:v>
                </c:pt>
                <c:pt idx="2">
                  <c:v>178</c:v>
                </c:pt>
                <c:pt idx="3">
                  <c:v>13</c:v>
                </c:pt>
                <c:pt idx="4">
                  <c:v>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72-4FC9-B334-C2565D51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THG-Emissionen im Bereich</a:t>
            </a:r>
            <a:r>
              <a:rPr lang="de-DE" baseline="0"/>
              <a:t> Haushalte, Gewerbe und Dienstleistungen 1990-2019 in Bayern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'Wohnen, GHD'!$B$3:$U$3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'Wohnen, GHD'!$B$4:$U$4</c:f>
              <c:numCache>
                <c:formatCode>General</c:formatCode>
                <c:ptCount val="20"/>
                <c:pt idx="0">
                  <c:v>26134</c:v>
                </c:pt>
                <c:pt idx="1">
                  <c:v>31360</c:v>
                </c:pt>
                <c:pt idx="2">
                  <c:v>28793</c:v>
                </c:pt>
                <c:pt idx="3">
                  <c:v>29434</c:v>
                </c:pt>
                <c:pt idx="4">
                  <c:v>27581</c:v>
                </c:pt>
                <c:pt idx="5">
                  <c:v>26256</c:v>
                </c:pt>
                <c:pt idx="6">
                  <c:v>28063</c:v>
                </c:pt>
                <c:pt idx="7">
                  <c:v>20230</c:v>
                </c:pt>
                <c:pt idx="8">
                  <c:v>25980</c:v>
                </c:pt>
                <c:pt idx="9">
                  <c:v>24084</c:v>
                </c:pt>
                <c:pt idx="10">
                  <c:v>24688</c:v>
                </c:pt>
                <c:pt idx="11">
                  <c:v>22757</c:v>
                </c:pt>
                <c:pt idx="12">
                  <c:v>23146</c:v>
                </c:pt>
                <c:pt idx="13">
                  <c:v>23892</c:v>
                </c:pt>
                <c:pt idx="14">
                  <c:v>21109</c:v>
                </c:pt>
                <c:pt idx="15">
                  <c:v>21183</c:v>
                </c:pt>
                <c:pt idx="16">
                  <c:v>21869</c:v>
                </c:pt>
                <c:pt idx="17">
                  <c:v>21760</c:v>
                </c:pt>
                <c:pt idx="18">
                  <c:v>21265</c:v>
                </c:pt>
                <c:pt idx="19">
                  <c:v>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9-49CF-BB0E-DF45C170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512767"/>
        <c:axId val="37719407"/>
      </c:lineChart>
      <c:catAx>
        <c:axId val="39651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719407"/>
        <c:crosses val="autoZero"/>
        <c:auto val="1"/>
        <c:lblAlgn val="ctr"/>
        <c:lblOffset val="100"/>
        <c:noMultiLvlLbl val="0"/>
      </c:catAx>
      <c:valAx>
        <c:axId val="3771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6512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Haushalte, Gewerbe und Dienstleistungen 2010-2019 in Bayern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'Wohnen, GHD'!$L$3:$U$3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'Wohnen, GHD'!$L$4:$U$4</c:f>
              <c:numCache>
                <c:formatCode>General</c:formatCode>
                <c:ptCount val="10"/>
                <c:pt idx="0">
                  <c:v>24688</c:v>
                </c:pt>
                <c:pt idx="1">
                  <c:v>22757</c:v>
                </c:pt>
                <c:pt idx="2">
                  <c:v>23146</c:v>
                </c:pt>
                <c:pt idx="3">
                  <c:v>23892</c:v>
                </c:pt>
                <c:pt idx="4">
                  <c:v>21109</c:v>
                </c:pt>
                <c:pt idx="5">
                  <c:v>21183</c:v>
                </c:pt>
                <c:pt idx="6">
                  <c:v>21869</c:v>
                </c:pt>
                <c:pt idx="7">
                  <c:v>21760</c:v>
                </c:pt>
                <c:pt idx="8">
                  <c:v>21265</c:v>
                </c:pt>
                <c:pt idx="9">
                  <c:v>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45FE-8FA3-C8818880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26415"/>
        <c:axId val="439998959"/>
      </c:lineChart>
      <c:catAx>
        <c:axId val="41372641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9998959"/>
        <c:crosses val="autoZero"/>
        <c:auto val="1"/>
        <c:lblAlgn val="ctr"/>
        <c:lblOffset val="100"/>
        <c:noMultiLvlLbl val="0"/>
      </c:catAx>
      <c:valAx>
        <c:axId val="43999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26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Haushalte, Gewerbe und Dienstleistungen 1990-2019 in Bayern (in 1000 Tonnen CO2-Äquivalenten)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'Wohnen, GHD'!$D$28:$AJ$28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'Wohnen, GHD'!$D$30:$AJ$30</c:f>
              <c:numCache>
                <c:formatCode>#,##0</c:formatCode>
                <c:ptCount val="33"/>
                <c:pt idx="0">
                  <c:v>210113</c:v>
                </c:pt>
                <c:pt idx="1">
                  <c:v>208528</c:v>
                </c:pt>
                <c:pt idx="2">
                  <c:v>190482</c:v>
                </c:pt>
                <c:pt idx="3">
                  <c:v>197202</c:v>
                </c:pt>
                <c:pt idx="4">
                  <c:v>186437</c:v>
                </c:pt>
                <c:pt idx="5">
                  <c:v>187909</c:v>
                </c:pt>
                <c:pt idx="6">
                  <c:v>211133</c:v>
                </c:pt>
                <c:pt idx="7">
                  <c:v>197898</c:v>
                </c:pt>
                <c:pt idx="8">
                  <c:v>189758</c:v>
                </c:pt>
                <c:pt idx="9">
                  <c:v>173053</c:v>
                </c:pt>
                <c:pt idx="10">
                  <c:v>167026</c:v>
                </c:pt>
                <c:pt idx="11">
                  <c:v>187314</c:v>
                </c:pt>
                <c:pt idx="12">
                  <c:v>174315</c:v>
                </c:pt>
                <c:pt idx="13">
                  <c:v>166969</c:v>
                </c:pt>
                <c:pt idx="14">
                  <c:v>156367</c:v>
                </c:pt>
                <c:pt idx="15">
                  <c:v>153950</c:v>
                </c:pt>
                <c:pt idx="16">
                  <c:v>162295</c:v>
                </c:pt>
                <c:pt idx="17">
                  <c:v>126087</c:v>
                </c:pt>
                <c:pt idx="18">
                  <c:v>151765</c:v>
                </c:pt>
                <c:pt idx="19">
                  <c:v>139070</c:v>
                </c:pt>
                <c:pt idx="20">
                  <c:v>148327</c:v>
                </c:pt>
                <c:pt idx="21">
                  <c:v>127297</c:v>
                </c:pt>
                <c:pt idx="22">
                  <c:v>130187</c:v>
                </c:pt>
                <c:pt idx="23">
                  <c:v>139758</c:v>
                </c:pt>
                <c:pt idx="24">
                  <c:v>118315</c:v>
                </c:pt>
                <c:pt idx="25">
                  <c:v>124085</c:v>
                </c:pt>
                <c:pt idx="26">
                  <c:v>124599</c:v>
                </c:pt>
                <c:pt idx="27">
                  <c:v>122398</c:v>
                </c:pt>
                <c:pt idx="28">
                  <c:v>116140</c:v>
                </c:pt>
                <c:pt idx="29">
                  <c:v>121415</c:v>
                </c:pt>
                <c:pt idx="30">
                  <c:v>123191</c:v>
                </c:pt>
                <c:pt idx="31">
                  <c:v>118026</c:v>
                </c:pt>
                <c:pt idx="32">
                  <c:v>111728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1-449E-B3B8-BD08FCE4C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343231"/>
        <c:axId val="440882703"/>
      </c:lineChart>
      <c:catAx>
        <c:axId val="41734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0882703"/>
        <c:crosses val="autoZero"/>
        <c:auto val="1"/>
        <c:lblAlgn val="ctr"/>
        <c:lblOffset val="100"/>
        <c:noMultiLvlLbl val="0"/>
      </c:catAx>
      <c:valAx>
        <c:axId val="44088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34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THG-Emissionen aus dem Gebäudebereich in Deutschland und Bayern im Vergleich (1990-2019)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'Wohnen, GHD'!$A$64</c:f>
              <c:strCache>
                <c:ptCount val="1"/>
                <c:pt idx="0">
                  <c:v>Bayern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'Wohnen, GHD'!$B$3:$U$3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'Wohnen, GHD'!$B$64:$U$64</c:f>
              <c:numCache>
                <c:formatCode>General</c:formatCode>
                <c:ptCount val="20"/>
                <c:pt idx="0">
                  <c:v>26134</c:v>
                </c:pt>
                <c:pt idx="1">
                  <c:v>31360</c:v>
                </c:pt>
                <c:pt idx="2">
                  <c:v>28793</c:v>
                </c:pt>
                <c:pt idx="3">
                  <c:v>29434</c:v>
                </c:pt>
                <c:pt idx="4">
                  <c:v>27581</c:v>
                </c:pt>
                <c:pt idx="5">
                  <c:v>26256</c:v>
                </c:pt>
                <c:pt idx="6">
                  <c:v>28063</c:v>
                </c:pt>
                <c:pt idx="7">
                  <c:v>20230</c:v>
                </c:pt>
                <c:pt idx="8">
                  <c:v>25980</c:v>
                </c:pt>
                <c:pt idx="9">
                  <c:v>24084</c:v>
                </c:pt>
                <c:pt idx="10">
                  <c:v>24688</c:v>
                </c:pt>
                <c:pt idx="11">
                  <c:v>22757</c:v>
                </c:pt>
                <c:pt idx="12">
                  <c:v>23146</c:v>
                </c:pt>
                <c:pt idx="13">
                  <c:v>23892</c:v>
                </c:pt>
                <c:pt idx="14">
                  <c:v>21109</c:v>
                </c:pt>
                <c:pt idx="15">
                  <c:v>21183</c:v>
                </c:pt>
                <c:pt idx="16">
                  <c:v>21869</c:v>
                </c:pt>
                <c:pt idx="17">
                  <c:v>21760</c:v>
                </c:pt>
                <c:pt idx="18">
                  <c:v>21265</c:v>
                </c:pt>
                <c:pt idx="19">
                  <c:v>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2-4236-98EB-B8236AEEDB45}"/>
            </c:ext>
          </c:extLst>
        </c:ser>
        <c:ser>
          <c:idx val="1"/>
          <c:order val="1"/>
          <c:tx>
            <c:strRef>
              <c:f>'Wohnen, GHD'!$A$65</c:f>
              <c:strCache>
                <c:ptCount val="1"/>
                <c:pt idx="0">
                  <c:v>Deutschland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'Wohnen, GHD'!$B$3:$U$3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'Wohnen, GHD'!$B$65:$U$65</c:f>
              <c:numCache>
                <c:formatCode>#,##0</c:formatCode>
                <c:ptCount val="20"/>
                <c:pt idx="0">
                  <c:v>210113</c:v>
                </c:pt>
                <c:pt idx="1">
                  <c:v>187909</c:v>
                </c:pt>
                <c:pt idx="2">
                  <c:v>167026</c:v>
                </c:pt>
                <c:pt idx="3">
                  <c:v>166969</c:v>
                </c:pt>
                <c:pt idx="4">
                  <c:v>156367</c:v>
                </c:pt>
                <c:pt idx="5">
                  <c:v>153950</c:v>
                </c:pt>
                <c:pt idx="6">
                  <c:v>162295</c:v>
                </c:pt>
                <c:pt idx="7">
                  <c:v>126087</c:v>
                </c:pt>
                <c:pt idx="8">
                  <c:v>151765</c:v>
                </c:pt>
                <c:pt idx="9">
                  <c:v>139070</c:v>
                </c:pt>
                <c:pt idx="10">
                  <c:v>148327</c:v>
                </c:pt>
                <c:pt idx="11">
                  <c:v>127297</c:v>
                </c:pt>
                <c:pt idx="12">
                  <c:v>130187</c:v>
                </c:pt>
                <c:pt idx="13">
                  <c:v>139758</c:v>
                </c:pt>
                <c:pt idx="14">
                  <c:v>118315</c:v>
                </c:pt>
                <c:pt idx="15">
                  <c:v>124085</c:v>
                </c:pt>
                <c:pt idx="16">
                  <c:v>124599</c:v>
                </c:pt>
                <c:pt idx="17">
                  <c:v>122398</c:v>
                </c:pt>
                <c:pt idx="18">
                  <c:v>116140</c:v>
                </c:pt>
                <c:pt idx="19">
                  <c:v>121415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92-4236-98EB-B8236AEE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12000"/>
        <c:axId val="990876111"/>
      </c:lineChart>
      <c:catAx>
        <c:axId val="10594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876111"/>
        <c:crosses val="autoZero"/>
        <c:auto val="1"/>
        <c:lblAlgn val="ctr"/>
        <c:lblOffset val="100"/>
        <c:noMultiLvlLbl val="0"/>
      </c:catAx>
      <c:valAx>
        <c:axId val="99087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594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THG-Emissionen im Sektor Industrie 1990-2019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Industrie!$B$25:$U$25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Industrie!$B$27:$U$27</c:f>
              <c:numCache>
                <c:formatCode>General</c:formatCode>
                <c:ptCount val="20"/>
                <c:pt idx="0">
                  <c:v>17987</c:v>
                </c:pt>
                <c:pt idx="1">
                  <c:v>15326</c:v>
                </c:pt>
                <c:pt idx="2">
                  <c:v>14397</c:v>
                </c:pt>
                <c:pt idx="3">
                  <c:v>12572</c:v>
                </c:pt>
                <c:pt idx="4">
                  <c:v>13021</c:v>
                </c:pt>
                <c:pt idx="5">
                  <c:v>12107</c:v>
                </c:pt>
                <c:pt idx="6">
                  <c:v>13067</c:v>
                </c:pt>
                <c:pt idx="7">
                  <c:v>13499</c:v>
                </c:pt>
                <c:pt idx="8">
                  <c:v>12694</c:v>
                </c:pt>
                <c:pt idx="9">
                  <c:v>11443</c:v>
                </c:pt>
                <c:pt idx="10">
                  <c:v>12779</c:v>
                </c:pt>
                <c:pt idx="11">
                  <c:v>13175</c:v>
                </c:pt>
                <c:pt idx="12">
                  <c:v>13303</c:v>
                </c:pt>
                <c:pt idx="13">
                  <c:v>13140</c:v>
                </c:pt>
                <c:pt idx="14">
                  <c:v>12953</c:v>
                </c:pt>
                <c:pt idx="15">
                  <c:v>13672</c:v>
                </c:pt>
                <c:pt idx="16">
                  <c:v>13187</c:v>
                </c:pt>
                <c:pt idx="17">
                  <c:v>13414</c:v>
                </c:pt>
                <c:pt idx="18">
                  <c:v>13926</c:v>
                </c:pt>
                <c:pt idx="19">
                  <c:v>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1-4B23-A4A5-6A91698ED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026160"/>
        <c:axId val="1656231024"/>
      </c:lineChart>
      <c:catAx>
        <c:axId val="166402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56231024"/>
        <c:crosses val="autoZero"/>
        <c:auto val="1"/>
        <c:lblAlgn val="ctr"/>
        <c:lblOffset val="100"/>
        <c:noMultiLvlLbl val="0"/>
      </c:catAx>
      <c:valAx>
        <c:axId val="1656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402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Anteil der energiebedingten</a:t>
            </a:r>
            <a:r>
              <a:rPr lang="de-DE" baseline="0"/>
              <a:t> und prozessbedingten THG-Emissionen aus der Industrie 2019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5E-4E3B-AE0C-03DF562428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5E-4E3B-AE0C-03DF562428B5}"/>
              </c:ext>
            </c:extLst>
          </c:dPt>
          <c:cat>
            <c:strRef>
              <c:f>Industrie!$I$50:$I$51</c:f>
              <c:strCache>
                <c:ptCount val="2"/>
                <c:pt idx="0">
                  <c:v>Energiebedingte THG-Emissionen</c:v>
                </c:pt>
                <c:pt idx="1">
                  <c:v>Prozessbedingte THG-Emissionen</c:v>
                </c:pt>
              </c:strCache>
            </c:strRef>
          </c:cat>
          <c:val>
            <c:numRef>
              <c:f>Industrie!$M$50:$M$51</c:f>
              <c:numCache>
                <c:formatCode>General</c:formatCode>
                <c:ptCount val="2"/>
                <c:pt idx="0">
                  <c:v>10539</c:v>
                </c:pt>
                <c:pt idx="1">
                  <c:v>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5E-4E3B-AE0C-03DF5624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1990-2021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'Entwicklung THG Emissionen'!$B$7:$W$7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'Entwicklung THG Emissionen'!$B$8:$W$8</c:f>
              <c:numCache>
                <c:formatCode>General</c:formatCode>
                <c:ptCount val="22"/>
                <c:pt idx="0">
                  <c:v>111916</c:v>
                </c:pt>
                <c:pt idx="1">
                  <c:v>113770</c:v>
                </c:pt>
                <c:pt idx="2">
                  <c:v>110910</c:v>
                </c:pt>
                <c:pt idx="3">
                  <c:v>103983</c:v>
                </c:pt>
                <c:pt idx="4">
                  <c:v>102355</c:v>
                </c:pt>
                <c:pt idx="5">
                  <c:v>99367</c:v>
                </c:pt>
                <c:pt idx="6">
                  <c:v>100406</c:v>
                </c:pt>
                <c:pt idx="7">
                  <c:v>93470</c:v>
                </c:pt>
                <c:pt idx="8">
                  <c:v>98073</c:v>
                </c:pt>
                <c:pt idx="9" formatCode="#\ ###\ ##0;\–#\ ###\ ##0;\–">
                  <c:v>94727</c:v>
                </c:pt>
                <c:pt idx="10" formatCode="#\ ###\ ##0;\–#\ ###\ ##0;\–">
                  <c:v>97967</c:v>
                </c:pt>
                <c:pt idx="11">
                  <c:v>96567</c:v>
                </c:pt>
                <c:pt idx="12" formatCode="#\ ###\ ##0;\–#\ ###\ ##0;\–">
                  <c:v>96642</c:v>
                </c:pt>
                <c:pt idx="13" formatCode="#\ ###\ ##0;\–#\ ###\ ##0;\–">
                  <c:v>97276</c:v>
                </c:pt>
                <c:pt idx="14" formatCode="#\ ###\ ##0;\–#\ ###\ ##0;\–">
                  <c:v>93176</c:v>
                </c:pt>
                <c:pt idx="15">
                  <c:v>94014</c:v>
                </c:pt>
                <c:pt idx="16" formatCode="#\ ###\ ##0;\–#\ ###\ ##0;\–">
                  <c:v>95744</c:v>
                </c:pt>
                <c:pt idx="17" formatCode="#\ ###\ ##0;\–#\ ###\ ##0;\–">
                  <c:v>95433</c:v>
                </c:pt>
                <c:pt idx="18" formatCode="#\ ###\ ##0;\–#\ ###\ ##0;\–">
                  <c:v>93829</c:v>
                </c:pt>
                <c:pt idx="19" formatCode="#\ ###\ ##0;\–#\ ###\ ##0;\–">
                  <c:v>95354</c:v>
                </c:pt>
                <c:pt idx="20">
                  <c:v>91333</c:v>
                </c:pt>
                <c:pt idx="21">
                  <c:v>92034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7-4734-AE89-D315AF1A2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929999"/>
        <c:axId val="275079839"/>
      </c:barChart>
      <c:catAx>
        <c:axId val="106892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5079839"/>
        <c:crosses val="autoZero"/>
        <c:auto val="1"/>
        <c:lblAlgn val="ctr"/>
        <c:lblOffset val="100"/>
        <c:noMultiLvlLbl val="0"/>
      </c:catAx>
      <c:valAx>
        <c:axId val="27507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892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der energiebedingten THG-Emissionen aus der Industrie 1990-2019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Industrie!$B$3:$U$3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</c:numCache>
            </c:numRef>
          </c:cat>
          <c:val>
            <c:numRef>
              <c:f>Industrie!$B$8:$U$8</c:f>
              <c:numCache>
                <c:formatCode>General</c:formatCode>
                <c:ptCount val="20"/>
                <c:pt idx="0">
                  <c:v>13454</c:v>
                </c:pt>
                <c:pt idx="1">
                  <c:v>11005</c:v>
                </c:pt>
                <c:pt idx="2">
                  <c:v>10539</c:v>
                </c:pt>
                <c:pt idx="3">
                  <c:v>9363</c:v>
                </c:pt>
                <c:pt idx="4">
                  <c:v>9861</c:v>
                </c:pt>
                <c:pt idx="5">
                  <c:v>9034</c:v>
                </c:pt>
                <c:pt idx="6">
                  <c:v>9735</c:v>
                </c:pt>
                <c:pt idx="7">
                  <c:v>10215</c:v>
                </c:pt>
                <c:pt idx="8">
                  <c:v>9527</c:v>
                </c:pt>
                <c:pt idx="9">
                  <c:v>8714</c:v>
                </c:pt>
                <c:pt idx="10">
                  <c:v>9943</c:v>
                </c:pt>
                <c:pt idx="11">
                  <c:v>9991</c:v>
                </c:pt>
                <c:pt idx="12">
                  <c:v>10176</c:v>
                </c:pt>
                <c:pt idx="13">
                  <c:v>9995</c:v>
                </c:pt>
                <c:pt idx="14">
                  <c:v>9808</c:v>
                </c:pt>
                <c:pt idx="15">
                  <c:v>9614</c:v>
                </c:pt>
                <c:pt idx="16">
                  <c:v>9993</c:v>
                </c:pt>
                <c:pt idx="17">
                  <c:v>10223</c:v>
                </c:pt>
                <c:pt idx="18">
                  <c:v>10653</c:v>
                </c:pt>
                <c:pt idx="19">
                  <c:v>10539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8-422E-B6F1-5A1CE5935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30704"/>
        <c:axId val="1472971616"/>
      </c:lineChart>
      <c:catAx>
        <c:axId val="168633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2971616"/>
        <c:crosses val="autoZero"/>
        <c:auto val="1"/>
        <c:lblAlgn val="ctr"/>
        <c:lblOffset val="100"/>
        <c:noMultiLvlLbl val="0"/>
      </c:catAx>
      <c:valAx>
        <c:axId val="147297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633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prozessbedingten THG-Emissionen aus der Industrie 1990-2019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Industrie!$B$15:$V$15</c:f>
              <c:numCache>
                <c:formatCode>General</c:formatCode>
                <c:ptCount val="21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</c:numCache>
            </c:numRef>
          </c:cat>
          <c:val>
            <c:numRef>
              <c:f>Industrie!$B$20:$V$20</c:f>
              <c:numCache>
                <c:formatCode>General</c:formatCode>
                <c:ptCount val="21"/>
                <c:pt idx="0">
                  <c:v>4533</c:v>
                </c:pt>
                <c:pt idx="1">
                  <c:v>4321</c:v>
                </c:pt>
                <c:pt idx="2">
                  <c:v>3858</c:v>
                </c:pt>
                <c:pt idx="3">
                  <c:v>3209</c:v>
                </c:pt>
                <c:pt idx="4">
                  <c:v>3160</c:v>
                </c:pt>
                <c:pt idx="5">
                  <c:v>3073</c:v>
                </c:pt>
                <c:pt idx="6">
                  <c:v>3332</c:v>
                </c:pt>
                <c:pt idx="7">
                  <c:v>3284</c:v>
                </c:pt>
                <c:pt idx="8">
                  <c:v>3167</c:v>
                </c:pt>
                <c:pt idx="9">
                  <c:v>2729</c:v>
                </c:pt>
                <c:pt idx="10">
                  <c:v>2836</c:v>
                </c:pt>
                <c:pt idx="11">
                  <c:v>3184</c:v>
                </c:pt>
                <c:pt idx="12">
                  <c:v>3127</c:v>
                </c:pt>
                <c:pt idx="13">
                  <c:v>3145</c:v>
                </c:pt>
                <c:pt idx="14">
                  <c:v>3145</c:v>
                </c:pt>
                <c:pt idx="15">
                  <c:v>4058</c:v>
                </c:pt>
                <c:pt idx="16">
                  <c:v>3194</c:v>
                </c:pt>
                <c:pt idx="17">
                  <c:v>3191</c:v>
                </c:pt>
                <c:pt idx="18">
                  <c:v>3273</c:v>
                </c:pt>
                <c:pt idx="19">
                  <c:v>3744</c:v>
                </c:pt>
                <c:pt idx="20">
                  <c:v>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A-41AF-9BA1-224674BC8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023376"/>
        <c:axId val="914652432"/>
      </c:lineChart>
      <c:catAx>
        <c:axId val="166402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652432"/>
        <c:crosses val="autoZero"/>
        <c:auto val="1"/>
        <c:lblAlgn val="ctr"/>
        <c:lblOffset val="100"/>
        <c:noMultiLvlLbl val="0"/>
      </c:catAx>
      <c:valAx>
        <c:axId val="9146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402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Treibhausgasemissionen aus der Landwirtschaft in Bayern 1990-2020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Fermentation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Landwirtschaft!$B$14</c:f>
              <c:numCache>
                <c:formatCode>General</c:formatCode>
                <c:ptCount val="1"/>
                <c:pt idx="0">
                  <c:v>1990</c:v>
                </c:pt>
              </c:numCache>
            </c:numRef>
          </c:cat>
          <c:val>
            <c:numRef>
              <c:f>Landwirtschaft!$B$15:$AF$15</c:f>
              <c:numCache>
                <c:formatCode>General</c:formatCode>
                <c:ptCount val="31"/>
                <c:pt idx="0">
                  <c:v>8493</c:v>
                </c:pt>
                <c:pt idx="1">
                  <c:v>8132</c:v>
                </c:pt>
                <c:pt idx="2">
                  <c:v>7874</c:v>
                </c:pt>
                <c:pt idx="3">
                  <c:v>7842</c:v>
                </c:pt>
                <c:pt idx="4">
                  <c:v>7838</c:v>
                </c:pt>
                <c:pt idx="5">
                  <c:v>7759</c:v>
                </c:pt>
                <c:pt idx="6">
                  <c:v>7752</c:v>
                </c:pt>
                <c:pt idx="7">
                  <c:v>7599</c:v>
                </c:pt>
                <c:pt idx="8">
                  <c:v>7552</c:v>
                </c:pt>
                <c:pt idx="9">
                  <c:v>7531</c:v>
                </c:pt>
                <c:pt idx="10">
                  <c:v>7452</c:v>
                </c:pt>
                <c:pt idx="11">
                  <c:v>7636</c:v>
                </c:pt>
                <c:pt idx="12">
                  <c:v>7354</c:v>
                </c:pt>
                <c:pt idx="13">
                  <c:v>7217</c:v>
                </c:pt>
                <c:pt idx="14">
                  <c:v>6955</c:v>
                </c:pt>
                <c:pt idx="15">
                  <c:v>6924</c:v>
                </c:pt>
                <c:pt idx="16">
                  <c:v>6771</c:v>
                </c:pt>
                <c:pt idx="17">
                  <c:v>6764</c:v>
                </c:pt>
                <c:pt idx="18">
                  <c:v>6696</c:v>
                </c:pt>
                <c:pt idx="19">
                  <c:v>6663</c:v>
                </c:pt>
                <c:pt idx="20">
                  <c:v>6655</c:v>
                </c:pt>
                <c:pt idx="21">
                  <c:v>6516</c:v>
                </c:pt>
                <c:pt idx="22">
                  <c:v>6462</c:v>
                </c:pt>
                <c:pt idx="23">
                  <c:v>6430</c:v>
                </c:pt>
                <c:pt idx="24">
                  <c:v>6461</c:v>
                </c:pt>
                <c:pt idx="25">
                  <c:v>6432</c:v>
                </c:pt>
                <c:pt idx="26">
                  <c:v>6419</c:v>
                </c:pt>
                <c:pt idx="27">
                  <c:v>6358</c:v>
                </c:pt>
                <c:pt idx="28">
                  <c:v>6288</c:v>
                </c:pt>
                <c:pt idx="29">
                  <c:v>6191</c:v>
                </c:pt>
                <c:pt idx="30">
                  <c:v>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78A-9F44-7CD0D18EEA43}"/>
            </c:ext>
          </c:extLst>
        </c:ser>
        <c:ser>
          <c:idx val="2"/>
          <c:order val="1"/>
          <c:tx>
            <c:v>Landwirtschaftliche Böden (ohne LULUCF)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Landwirtschaft!$B$14</c:f>
              <c:numCache>
                <c:formatCode>General</c:formatCode>
                <c:ptCount val="1"/>
                <c:pt idx="0">
                  <c:v>1990</c:v>
                </c:pt>
              </c:numCache>
            </c:numRef>
          </c:cat>
          <c:val>
            <c:numRef>
              <c:f>Landwirtschaft!$B$16:$AF$16</c:f>
              <c:numCache>
                <c:formatCode>General</c:formatCode>
                <c:ptCount val="31"/>
                <c:pt idx="0">
                  <c:v>4910</c:v>
                </c:pt>
                <c:pt idx="1">
                  <c:v>4676</c:v>
                </c:pt>
                <c:pt idx="2">
                  <c:v>4587</c:v>
                </c:pt>
                <c:pt idx="3">
                  <c:v>4402</c:v>
                </c:pt>
                <c:pt idx="4">
                  <c:v>4241</c:v>
                </c:pt>
                <c:pt idx="5">
                  <c:v>4214</c:v>
                </c:pt>
                <c:pt idx="6">
                  <c:v>4302</c:v>
                </c:pt>
                <c:pt idx="7">
                  <c:v>4273</c:v>
                </c:pt>
                <c:pt idx="8">
                  <c:v>4338</c:v>
                </c:pt>
                <c:pt idx="9">
                  <c:v>4372</c:v>
                </c:pt>
                <c:pt idx="10">
                  <c:v>4388</c:v>
                </c:pt>
                <c:pt idx="11">
                  <c:v>4373</c:v>
                </c:pt>
                <c:pt idx="12">
                  <c:v>4253</c:v>
                </c:pt>
                <c:pt idx="13">
                  <c:v>4131</c:v>
                </c:pt>
                <c:pt idx="14">
                  <c:v>4231</c:v>
                </c:pt>
                <c:pt idx="15">
                  <c:v>4173</c:v>
                </c:pt>
                <c:pt idx="16">
                  <c:v>4113</c:v>
                </c:pt>
                <c:pt idx="17">
                  <c:v>4196</c:v>
                </c:pt>
                <c:pt idx="18">
                  <c:v>4113</c:v>
                </c:pt>
                <c:pt idx="19">
                  <c:v>4169</c:v>
                </c:pt>
                <c:pt idx="20">
                  <c:v>4150</c:v>
                </c:pt>
                <c:pt idx="21">
                  <c:v>4258</c:v>
                </c:pt>
                <c:pt idx="22">
                  <c:v>4302</c:v>
                </c:pt>
                <c:pt idx="23">
                  <c:v>4269</c:v>
                </c:pt>
                <c:pt idx="24">
                  <c:v>4465</c:v>
                </c:pt>
                <c:pt idx="25">
                  <c:v>4392</c:v>
                </c:pt>
                <c:pt idx="26">
                  <c:v>4433</c:v>
                </c:pt>
                <c:pt idx="27">
                  <c:v>4357</c:v>
                </c:pt>
                <c:pt idx="28">
                  <c:v>4141</c:v>
                </c:pt>
                <c:pt idx="29">
                  <c:v>4049</c:v>
                </c:pt>
                <c:pt idx="30">
                  <c:v>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9-478A-9F44-7CD0D18EEA43}"/>
            </c:ext>
          </c:extLst>
        </c:ser>
        <c:ser>
          <c:idx val="1"/>
          <c:order val="2"/>
          <c:tx>
            <c:v>Düngewirtschaft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Landwirtschaft!$B$14</c:f>
              <c:numCache>
                <c:formatCode>General</c:formatCode>
                <c:ptCount val="1"/>
                <c:pt idx="0">
                  <c:v>1990</c:v>
                </c:pt>
              </c:numCache>
            </c:numRef>
          </c:cat>
          <c:val>
            <c:numRef>
              <c:f>Landwirtschaft!$B$17:$AF$17</c:f>
              <c:numCache>
                <c:formatCode>General</c:formatCode>
                <c:ptCount val="31"/>
                <c:pt idx="0">
                  <c:v>2464</c:v>
                </c:pt>
                <c:pt idx="1">
                  <c:v>2368</c:v>
                </c:pt>
                <c:pt idx="2">
                  <c:v>2336</c:v>
                </c:pt>
                <c:pt idx="3">
                  <c:v>2319</c:v>
                </c:pt>
                <c:pt idx="4">
                  <c:v>2507</c:v>
                </c:pt>
                <c:pt idx="5">
                  <c:v>2454</c:v>
                </c:pt>
                <c:pt idx="6">
                  <c:v>2468</c:v>
                </c:pt>
                <c:pt idx="7">
                  <c:v>2440</c:v>
                </c:pt>
                <c:pt idx="8">
                  <c:v>2467</c:v>
                </c:pt>
                <c:pt idx="9">
                  <c:v>2467</c:v>
                </c:pt>
                <c:pt idx="10">
                  <c:v>2462</c:v>
                </c:pt>
                <c:pt idx="11">
                  <c:v>2528</c:v>
                </c:pt>
                <c:pt idx="12">
                  <c:v>2457</c:v>
                </c:pt>
                <c:pt idx="13">
                  <c:v>2463</c:v>
                </c:pt>
                <c:pt idx="14">
                  <c:v>2381</c:v>
                </c:pt>
                <c:pt idx="15">
                  <c:v>2372</c:v>
                </c:pt>
                <c:pt idx="16">
                  <c:v>2319</c:v>
                </c:pt>
                <c:pt idx="17">
                  <c:v>2347</c:v>
                </c:pt>
                <c:pt idx="18">
                  <c:v>2329</c:v>
                </c:pt>
                <c:pt idx="19">
                  <c:v>2311</c:v>
                </c:pt>
                <c:pt idx="20">
                  <c:v>2295</c:v>
                </c:pt>
                <c:pt idx="21">
                  <c:v>2244</c:v>
                </c:pt>
                <c:pt idx="22">
                  <c:v>2245</c:v>
                </c:pt>
                <c:pt idx="23">
                  <c:v>2225</c:v>
                </c:pt>
                <c:pt idx="24">
                  <c:v>2254</c:v>
                </c:pt>
                <c:pt idx="25">
                  <c:v>2259</c:v>
                </c:pt>
                <c:pt idx="26">
                  <c:v>2279</c:v>
                </c:pt>
                <c:pt idx="27">
                  <c:v>2255</c:v>
                </c:pt>
                <c:pt idx="28">
                  <c:v>2237</c:v>
                </c:pt>
                <c:pt idx="29">
                  <c:v>2202</c:v>
                </c:pt>
                <c:pt idx="30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9-478A-9F44-7CD0D18EEA43}"/>
            </c:ext>
          </c:extLst>
        </c:ser>
        <c:ser>
          <c:idx val="3"/>
          <c:order val="3"/>
          <c:tx>
            <c:v>Kalkung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Landwirtschaft!$B$14</c:f>
              <c:numCache>
                <c:formatCode>General</c:formatCode>
                <c:ptCount val="1"/>
                <c:pt idx="0">
                  <c:v>1990</c:v>
                </c:pt>
              </c:numCache>
            </c:numRef>
          </c:cat>
          <c:val>
            <c:numRef>
              <c:f>Landwirtschaft!$B$18:$AF$18</c:f>
              <c:numCache>
                <c:formatCode>General</c:formatCode>
                <c:ptCount val="31"/>
                <c:pt idx="0">
                  <c:v>316</c:v>
                </c:pt>
                <c:pt idx="1">
                  <c:v>286</c:v>
                </c:pt>
                <c:pt idx="2">
                  <c:v>270</c:v>
                </c:pt>
                <c:pt idx="3">
                  <c:v>255</c:v>
                </c:pt>
                <c:pt idx="4">
                  <c:v>260</c:v>
                </c:pt>
                <c:pt idx="5">
                  <c:v>265</c:v>
                </c:pt>
                <c:pt idx="6">
                  <c:v>273</c:v>
                </c:pt>
                <c:pt idx="7">
                  <c:v>295</c:v>
                </c:pt>
                <c:pt idx="8">
                  <c:v>298</c:v>
                </c:pt>
                <c:pt idx="9">
                  <c:v>316</c:v>
                </c:pt>
                <c:pt idx="10">
                  <c:v>303</c:v>
                </c:pt>
                <c:pt idx="11">
                  <c:v>308</c:v>
                </c:pt>
                <c:pt idx="12">
                  <c:v>299</c:v>
                </c:pt>
                <c:pt idx="13">
                  <c:v>316</c:v>
                </c:pt>
                <c:pt idx="14">
                  <c:v>301</c:v>
                </c:pt>
                <c:pt idx="15">
                  <c:v>287</c:v>
                </c:pt>
                <c:pt idx="16">
                  <c:v>261</c:v>
                </c:pt>
                <c:pt idx="17">
                  <c:v>272</c:v>
                </c:pt>
                <c:pt idx="18">
                  <c:v>284</c:v>
                </c:pt>
                <c:pt idx="19">
                  <c:v>285</c:v>
                </c:pt>
                <c:pt idx="20">
                  <c:v>277</c:v>
                </c:pt>
                <c:pt idx="21">
                  <c:v>280</c:v>
                </c:pt>
                <c:pt idx="22">
                  <c:v>297</c:v>
                </c:pt>
                <c:pt idx="23">
                  <c:v>323</c:v>
                </c:pt>
                <c:pt idx="24">
                  <c:v>332</c:v>
                </c:pt>
                <c:pt idx="25">
                  <c:v>332</c:v>
                </c:pt>
                <c:pt idx="26">
                  <c:v>315</c:v>
                </c:pt>
                <c:pt idx="27">
                  <c:v>330</c:v>
                </c:pt>
                <c:pt idx="28">
                  <c:v>354</c:v>
                </c:pt>
                <c:pt idx="29">
                  <c:v>382</c:v>
                </c:pt>
                <c:pt idx="30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9-478A-9F44-7CD0D18EEA43}"/>
            </c:ext>
          </c:extLst>
        </c:ser>
        <c:ser>
          <c:idx val="4"/>
          <c:order val="4"/>
          <c:tx>
            <c:v>Harnstoffanwendung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Landwirtschaft!$B$14</c:f>
              <c:numCache>
                <c:formatCode>General</c:formatCode>
                <c:ptCount val="1"/>
                <c:pt idx="0">
                  <c:v>1990</c:v>
                </c:pt>
              </c:numCache>
            </c:numRef>
          </c:cat>
          <c:val>
            <c:numRef>
              <c:f>Landwirtschaft!$B$19:$AF$19</c:f>
              <c:numCache>
                <c:formatCode>General</c:formatCode>
                <c:ptCount val="31"/>
                <c:pt idx="0">
                  <c:v>84</c:v>
                </c:pt>
                <c:pt idx="1">
                  <c:v>76</c:v>
                </c:pt>
                <c:pt idx="2">
                  <c:v>87</c:v>
                </c:pt>
                <c:pt idx="3">
                  <c:v>80</c:v>
                </c:pt>
                <c:pt idx="4">
                  <c:v>78</c:v>
                </c:pt>
                <c:pt idx="5">
                  <c:v>80</c:v>
                </c:pt>
                <c:pt idx="6">
                  <c:v>85</c:v>
                </c:pt>
                <c:pt idx="7">
                  <c:v>87</c:v>
                </c:pt>
                <c:pt idx="8">
                  <c:v>92</c:v>
                </c:pt>
                <c:pt idx="9">
                  <c:v>96</c:v>
                </c:pt>
                <c:pt idx="10">
                  <c:v>103</c:v>
                </c:pt>
                <c:pt idx="11">
                  <c:v>109</c:v>
                </c:pt>
                <c:pt idx="12">
                  <c:v>112</c:v>
                </c:pt>
                <c:pt idx="13">
                  <c:v>113</c:v>
                </c:pt>
                <c:pt idx="14">
                  <c:v>111</c:v>
                </c:pt>
                <c:pt idx="15">
                  <c:v>112</c:v>
                </c:pt>
                <c:pt idx="16">
                  <c:v>110</c:v>
                </c:pt>
                <c:pt idx="17">
                  <c:v>113</c:v>
                </c:pt>
                <c:pt idx="18">
                  <c:v>121</c:v>
                </c:pt>
                <c:pt idx="19">
                  <c:v>118</c:v>
                </c:pt>
                <c:pt idx="20">
                  <c:v>124</c:v>
                </c:pt>
                <c:pt idx="21">
                  <c:v>114</c:v>
                </c:pt>
                <c:pt idx="22">
                  <c:v>120</c:v>
                </c:pt>
                <c:pt idx="23">
                  <c:v>117</c:v>
                </c:pt>
                <c:pt idx="24">
                  <c:v>131</c:v>
                </c:pt>
                <c:pt idx="25">
                  <c:v>138</c:v>
                </c:pt>
                <c:pt idx="26">
                  <c:v>142</c:v>
                </c:pt>
                <c:pt idx="27">
                  <c:v>126</c:v>
                </c:pt>
                <c:pt idx="28">
                  <c:v>106</c:v>
                </c:pt>
                <c:pt idx="29">
                  <c:v>87</c:v>
                </c:pt>
                <c:pt idx="3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9-478A-9F44-7CD0D18EE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0087807"/>
        <c:axId val="1828036975"/>
      </c:barChart>
      <c:catAx>
        <c:axId val="182008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8036975"/>
        <c:crosses val="autoZero"/>
        <c:auto val="1"/>
        <c:lblAlgn val="ctr"/>
        <c:lblOffset val="100"/>
        <c:noMultiLvlLbl val="0"/>
      </c:catAx>
      <c:valAx>
        <c:axId val="182803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008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278704409260681E-2"/>
          <c:y val="0.76442156268927919"/>
          <c:w val="0.95222156370238664"/>
          <c:h val="0.20993741166969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0" cap="none" baseline="0"/>
              <a:t>Treibhausgasemissionen aus der Landwirtschaft in Bayern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125-41B0-A11C-96627CC85E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25-41B0-A11C-96627CC85E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25-41B0-A11C-96627CC85E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25-41B0-A11C-96627CC85E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25-41B0-A11C-96627CC85E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Landwirtschaft!$A$15:$A$19</c:f>
              <c:strCache>
                <c:ptCount val="5"/>
                <c:pt idx="0">
                  <c:v>Fermentation </c:v>
                </c:pt>
                <c:pt idx="1">
                  <c:v>Landwirtschaftliche Böden (ohne LULUCF)</c:v>
                </c:pt>
                <c:pt idx="2">
                  <c:v>Düngerwirtschaft</c:v>
                </c:pt>
                <c:pt idx="3">
                  <c:v>Kalkung</c:v>
                </c:pt>
                <c:pt idx="4">
                  <c:v>Harnstoffanwendung</c:v>
                </c:pt>
              </c:strCache>
            </c:strRef>
          </c:cat>
          <c:val>
            <c:numRef>
              <c:f>Landwirtschaft!$AF$15:$AF$19</c:f>
              <c:numCache>
                <c:formatCode>General</c:formatCode>
                <c:ptCount val="5"/>
                <c:pt idx="0">
                  <c:v>6082</c:v>
                </c:pt>
                <c:pt idx="1">
                  <c:v>3984</c:v>
                </c:pt>
                <c:pt idx="2">
                  <c:v>2174</c:v>
                </c:pt>
                <c:pt idx="3">
                  <c:v>383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5-41B0-A11C-96627CC85EF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0" i="0" cap="none" baseline="0"/>
              <a:t>Anteil verschiedener Bereiche an den THG-Emissionen aus der Landwirtschaft in Bayern (inklusive LULUCF)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29-44FB-A95E-DED0FAA44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29-44FB-A95E-DED0FAA44B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29-44FB-A95E-DED0FAA44B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29-44FB-A95E-DED0FAA44B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29-44FB-A95E-DED0FAA44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Landwirtschaft!$A$80:$A$84</c:f>
              <c:strCache>
                <c:ptCount val="5"/>
                <c:pt idx="0">
                  <c:v>Fermentation </c:v>
                </c:pt>
                <c:pt idx="1">
                  <c:v>Landwirtschaftliche Böden (ohne LULUCF)</c:v>
                </c:pt>
                <c:pt idx="2">
                  <c:v>Ackerland</c:v>
                </c:pt>
                <c:pt idx="3">
                  <c:v>Düngerwirtschaft</c:v>
                </c:pt>
                <c:pt idx="4">
                  <c:v>Sonstiges </c:v>
                </c:pt>
              </c:strCache>
            </c:strRef>
          </c:cat>
          <c:val>
            <c:numRef>
              <c:f>Landwirtschaft!$D$80:$D$84</c:f>
              <c:numCache>
                <c:formatCode>General</c:formatCode>
                <c:ptCount val="5"/>
                <c:pt idx="0">
                  <c:v>37.338080913499908</c:v>
                </c:pt>
                <c:pt idx="1">
                  <c:v>24.458223340904908</c:v>
                </c:pt>
                <c:pt idx="2">
                  <c:v>18.583092884768863</c:v>
                </c:pt>
                <c:pt idx="3">
                  <c:v>13.346430106206643</c:v>
                </c:pt>
                <c:pt idx="4">
                  <c:v>6.2741727546196842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1-4C89-8128-34002D3E1C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29033415599169504"/>
          <c:w val="0.27068482064741906"/>
          <c:h val="0.60883378383672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Entwicklung der energiebedingten THG-Emissionen in Bayern 1990-2019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'Energiebedingte Emissionen'!$B$3:$V$3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</c:numCache>
            </c:numRef>
          </c:cat>
          <c:val>
            <c:numRef>
              <c:f>'Energiebedingte Emissionen'!$B$8:$V$8</c:f>
              <c:numCache>
                <c:formatCode>General</c:formatCode>
                <c:ptCount val="21"/>
                <c:pt idx="0">
                  <c:v>85495</c:v>
                </c:pt>
                <c:pt idx="1">
                  <c:v>89158</c:v>
                </c:pt>
                <c:pt idx="2">
                  <c:v>88552</c:v>
                </c:pt>
                <c:pt idx="3">
                  <c:v>82997</c:v>
                </c:pt>
                <c:pt idx="4">
                  <c:v>81782</c:v>
                </c:pt>
                <c:pt idx="5">
                  <c:v>82389</c:v>
                </c:pt>
                <c:pt idx="6">
                  <c:v>83789</c:v>
                </c:pt>
                <c:pt idx="7">
                  <c:v>76795</c:v>
                </c:pt>
                <c:pt idx="8">
                  <c:v>81658</c:v>
                </c:pt>
                <c:pt idx="9">
                  <c:v>78275</c:v>
                </c:pt>
                <c:pt idx="10">
                  <c:v>81615</c:v>
                </c:pt>
                <c:pt idx="11">
                  <c:v>80225</c:v>
                </c:pt>
                <c:pt idx="12">
                  <c:v>80269</c:v>
                </c:pt>
                <c:pt idx="13">
                  <c:v>81000</c:v>
                </c:pt>
                <c:pt idx="14">
                  <c:v>76656</c:v>
                </c:pt>
                <c:pt idx="15">
                  <c:v>77499</c:v>
                </c:pt>
                <c:pt idx="16">
                  <c:v>79154</c:v>
                </c:pt>
                <c:pt idx="17">
                  <c:v>78994</c:v>
                </c:pt>
                <c:pt idx="18">
                  <c:v>77822</c:v>
                </c:pt>
                <c:pt idx="19">
                  <c:v>79638</c:v>
                </c:pt>
                <c:pt idx="20">
                  <c:v>76127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0-4174-B827-FAD3E5265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360240"/>
        <c:axId val="1289157344"/>
      </c:lineChart>
      <c:catAx>
        <c:axId val="15963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9157344"/>
        <c:crosses val="autoZero"/>
        <c:auto val="1"/>
        <c:lblAlgn val="ctr"/>
        <c:lblOffset val="100"/>
        <c:noMultiLvlLbl val="0"/>
      </c:catAx>
      <c:valAx>
        <c:axId val="12891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63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0" i="0" cap="none" baseline="0"/>
              <a:t>Anteil der energie- und prozessbedingten THG-Emissionen in Bayern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7D-4F4E-B541-5D49878E40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7D-4F4E-B541-5D49878E40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'Energiebedingte Emissionen'!$I$31:$I$32</c:f>
              <c:strCache>
                <c:ptCount val="2"/>
                <c:pt idx="0">
                  <c:v>Energiebedingte THG-Emissionen (eigene Berechnung)</c:v>
                </c:pt>
                <c:pt idx="1">
                  <c:v>Prozessbedingte THG-Emissionen (eigene Berechnung)</c:v>
                </c:pt>
              </c:strCache>
            </c:strRef>
          </c:cat>
          <c:val>
            <c:numRef>
              <c:f>'Energiebedingte Emissionen'!$N$31:$N$32</c:f>
              <c:numCache>
                <c:formatCode>General</c:formatCode>
                <c:ptCount val="2"/>
                <c:pt idx="0">
                  <c:v>76127</c:v>
                </c:pt>
                <c:pt idx="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4-4211-8E19-4897CA0D37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</a:t>
            </a:r>
            <a:r>
              <a:rPr lang="de-DE" baseline="0"/>
              <a:t> der bayerischen THG-Emissionen aus dem Bereich Ackerland (in 1000 Tonnen CO2-Äquivalenten)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LULUCF!$B$7:$AF$7</c:f>
              <c:numCache>
                <c:formatCode>General</c:formatCode>
                <c:ptCount val="31"/>
                <c:pt idx="0">
                  <c:v>1542</c:v>
                </c:pt>
                <c:pt idx="1">
                  <c:v>1567</c:v>
                </c:pt>
                <c:pt idx="2">
                  <c:v>1572</c:v>
                </c:pt>
                <c:pt idx="3">
                  <c:v>1573</c:v>
                </c:pt>
                <c:pt idx="4">
                  <c:v>1573</c:v>
                </c:pt>
                <c:pt idx="5">
                  <c:v>1571</c:v>
                </c:pt>
                <c:pt idx="6">
                  <c:v>1569</c:v>
                </c:pt>
                <c:pt idx="7">
                  <c:v>1570</c:v>
                </c:pt>
                <c:pt idx="8">
                  <c:v>1569</c:v>
                </c:pt>
                <c:pt idx="9">
                  <c:v>1565</c:v>
                </c:pt>
                <c:pt idx="10">
                  <c:v>1564</c:v>
                </c:pt>
                <c:pt idx="11">
                  <c:v>2197</c:v>
                </c:pt>
                <c:pt idx="12">
                  <c:v>2280</c:v>
                </c:pt>
                <c:pt idx="13">
                  <c:v>2380</c:v>
                </c:pt>
                <c:pt idx="14">
                  <c:v>2346</c:v>
                </c:pt>
                <c:pt idx="15">
                  <c:v>2435</c:v>
                </c:pt>
                <c:pt idx="16">
                  <c:v>1871</c:v>
                </c:pt>
                <c:pt idx="17">
                  <c:v>1858</c:v>
                </c:pt>
                <c:pt idx="18">
                  <c:v>1840</c:v>
                </c:pt>
                <c:pt idx="19">
                  <c:v>1822</c:v>
                </c:pt>
                <c:pt idx="20">
                  <c:v>1820</c:v>
                </c:pt>
                <c:pt idx="21">
                  <c:v>2182</c:v>
                </c:pt>
                <c:pt idx="22">
                  <c:v>2366</c:v>
                </c:pt>
                <c:pt idx="23">
                  <c:v>2626</c:v>
                </c:pt>
                <c:pt idx="24">
                  <c:v>2711</c:v>
                </c:pt>
                <c:pt idx="25">
                  <c:v>3088</c:v>
                </c:pt>
                <c:pt idx="26">
                  <c:v>3056</c:v>
                </c:pt>
                <c:pt idx="27">
                  <c:v>3049</c:v>
                </c:pt>
                <c:pt idx="28">
                  <c:v>3047</c:v>
                </c:pt>
                <c:pt idx="29">
                  <c:v>3038</c:v>
                </c:pt>
                <c:pt idx="30">
                  <c:v>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7-4960-A00C-037C2D37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659119"/>
        <c:axId val="1809344847"/>
      </c:lineChart>
      <c:catAx>
        <c:axId val="192465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9344847"/>
        <c:crosses val="autoZero"/>
        <c:auto val="1"/>
        <c:lblAlgn val="ctr"/>
        <c:lblOffset val="100"/>
        <c:noMultiLvlLbl val="0"/>
      </c:catAx>
      <c:valAx>
        <c:axId val="180934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4659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bayerischen THG-Emissionen aus den Bereichen</a:t>
            </a:r>
            <a:r>
              <a:rPr lang="de-DE" baseline="0"/>
              <a:t> Ackerland und Grünland (in 1000 Tonnen CO2-Äquivalenten)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LULUCF!$A$7</c:f>
              <c:strCache>
                <c:ptCount val="1"/>
                <c:pt idx="0">
                  <c:v>Ackerland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LULUCF!$B$7:$AF$7</c:f>
              <c:numCache>
                <c:formatCode>General</c:formatCode>
                <c:ptCount val="31"/>
                <c:pt idx="0">
                  <c:v>1542</c:v>
                </c:pt>
                <c:pt idx="1">
                  <c:v>1567</c:v>
                </c:pt>
                <c:pt idx="2">
                  <c:v>1572</c:v>
                </c:pt>
                <c:pt idx="3">
                  <c:v>1573</c:v>
                </c:pt>
                <c:pt idx="4">
                  <c:v>1573</c:v>
                </c:pt>
                <c:pt idx="5">
                  <c:v>1571</c:v>
                </c:pt>
                <c:pt idx="6">
                  <c:v>1569</c:v>
                </c:pt>
                <c:pt idx="7">
                  <c:v>1570</c:v>
                </c:pt>
                <c:pt idx="8">
                  <c:v>1569</c:v>
                </c:pt>
                <c:pt idx="9">
                  <c:v>1565</c:v>
                </c:pt>
                <c:pt idx="10">
                  <c:v>1564</c:v>
                </c:pt>
                <c:pt idx="11">
                  <c:v>2197</c:v>
                </c:pt>
                <c:pt idx="12">
                  <c:v>2280</c:v>
                </c:pt>
                <c:pt idx="13">
                  <c:v>2380</c:v>
                </c:pt>
                <c:pt idx="14">
                  <c:v>2346</c:v>
                </c:pt>
                <c:pt idx="15">
                  <c:v>2435</c:v>
                </c:pt>
                <c:pt idx="16">
                  <c:v>1871</c:v>
                </c:pt>
                <c:pt idx="17">
                  <c:v>1858</c:v>
                </c:pt>
                <c:pt idx="18">
                  <c:v>1840</c:v>
                </c:pt>
                <c:pt idx="19">
                  <c:v>1822</c:v>
                </c:pt>
                <c:pt idx="20">
                  <c:v>1820</c:v>
                </c:pt>
                <c:pt idx="21">
                  <c:v>2182</c:v>
                </c:pt>
                <c:pt idx="22">
                  <c:v>2366</c:v>
                </c:pt>
                <c:pt idx="23">
                  <c:v>2626</c:v>
                </c:pt>
                <c:pt idx="24">
                  <c:v>2711</c:v>
                </c:pt>
                <c:pt idx="25">
                  <c:v>3088</c:v>
                </c:pt>
                <c:pt idx="26">
                  <c:v>3056</c:v>
                </c:pt>
                <c:pt idx="27">
                  <c:v>3049</c:v>
                </c:pt>
                <c:pt idx="28">
                  <c:v>3047</c:v>
                </c:pt>
                <c:pt idx="29">
                  <c:v>3038</c:v>
                </c:pt>
                <c:pt idx="30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1CB-B1F5-18CD87BEDC5D}"/>
            </c:ext>
          </c:extLst>
        </c:ser>
        <c:ser>
          <c:idx val="1"/>
          <c:order val="1"/>
          <c:tx>
            <c:strRef>
              <c:f>LULUCF!$A$8</c:f>
              <c:strCache>
                <c:ptCount val="1"/>
                <c:pt idx="0">
                  <c:v>Grünland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LULUCF!$B$8:$AF$8</c:f>
              <c:numCache>
                <c:formatCode>General</c:formatCode>
                <c:ptCount val="31"/>
                <c:pt idx="0">
                  <c:v>2374</c:v>
                </c:pt>
                <c:pt idx="1">
                  <c:v>2389</c:v>
                </c:pt>
                <c:pt idx="2">
                  <c:v>2321</c:v>
                </c:pt>
                <c:pt idx="3">
                  <c:v>2390</c:v>
                </c:pt>
                <c:pt idx="4">
                  <c:v>2408</c:v>
                </c:pt>
                <c:pt idx="5">
                  <c:v>2432</c:v>
                </c:pt>
                <c:pt idx="6">
                  <c:v>2374</c:v>
                </c:pt>
                <c:pt idx="7">
                  <c:v>2376</c:v>
                </c:pt>
                <c:pt idx="8">
                  <c:v>2359</c:v>
                </c:pt>
                <c:pt idx="9">
                  <c:v>2330</c:v>
                </c:pt>
                <c:pt idx="10">
                  <c:v>2378</c:v>
                </c:pt>
                <c:pt idx="11">
                  <c:v>3013</c:v>
                </c:pt>
                <c:pt idx="12">
                  <c:v>2904</c:v>
                </c:pt>
                <c:pt idx="13">
                  <c:v>2724</c:v>
                </c:pt>
                <c:pt idx="14">
                  <c:v>2629</c:v>
                </c:pt>
                <c:pt idx="15">
                  <c:v>2478</c:v>
                </c:pt>
                <c:pt idx="16">
                  <c:v>1800</c:v>
                </c:pt>
                <c:pt idx="17">
                  <c:v>1731</c:v>
                </c:pt>
                <c:pt idx="18">
                  <c:v>1629</c:v>
                </c:pt>
                <c:pt idx="19">
                  <c:v>1546</c:v>
                </c:pt>
                <c:pt idx="20">
                  <c:v>1460</c:v>
                </c:pt>
                <c:pt idx="21">
                  <c:v>1149</c:v>
                </c:pt>
                <c:pt idx="22">
                  <c:v>925</c:v>
                </c:pt>
                <c:pt idx="23">
                  <c:v>856</c:v>
                </c:pt>
                <c:pt idx="24">
                  <c:v>791</c:v>
                </c:pt>
                <c:pt idx="25">
                  <c:v>306</c:v>
                </c:pt>
                <c:pt idx="26">
                  <c:v>237</c:v>
                </c:pt>
                <c:pt idx="27">
                  <c:v>239</c:v>
                </c:pt>
                <c:pt idx="28">
                  <c:v>186</c:v>
                </c:pt>
                <c:pt idx="29">
                  <c:v>111</c:v>
                </c:pt>
                <c:pt idx="3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8-41CB-B1F5-18CD87BED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0192815"/>
        <c:axId val="1824476159"/>
      </c:barChart>
      <c:catAx>
        <c:axId val="184019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4476159"/>
        <c:crosses val="autoZero"/>
        <c:auto val="1"/>
        <c:lblAlgn val="ctr"/>
        <c:lblOffset val="100"/>
        <c:noMultiLvlLbl val="0"/>
      </c:catAx>
      <c:valAx>
        <c:axId val="182447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4019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im Bereich Landnutzung, Landnutzungsänderung und Forstwirtschaft in Bayern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LULUCF!$B$5:$AF$5</c:f>
              <c:numCache>
                <c:formatCode>General</c:formatCode>
                <c:ptCount val="31"/>
                <c:pt idx="0">
                  <c:v>58</c:v>
                </c:pt>
                <c:pt idx="1">
                  <c:v>-14287</c:v>
                </c:pt>
                <c:pt idx="2">
                  <c:v>-15630</c:v>
                </c:pt>
                <c:pt idx="3">
                  <c:v>-15495</c:v>
                </c:pt>
                <c:pt idx="4">
                  <c:v>-13435</c:v>
                </c:pt>
                <c:pt idx="5">
                  <c:v>-11864</c:v>
                </c:pt>
                <c:pt idx="6">
                  <c:v>-12729</c:v>
                </c:pt>
                <c:pt idx="7">
                  <c:v>-12316</c:v>
                </c:pt>
                <c:pt idx="8">
                  <c:v>-12081</c:v>
                </c:pt>
                <c:pt idx="9">
                  <c:v>-12601</c:v>
                </c:pt>
                <c:pt idx="10">
                  <c:v>-7363</c:v>
                </c:pt>
                <c:pt idx="11">
                  <c:v>-9854</c:v>
                </c:pt>
                <c:pt idx="12">
                  <c:v>-1459</c:v>
                </c:pt>
                <c:pt idx="13">
                  <c:v>-1927</c:v>
                </c:pt>
                <c:pt idx="14">
                  <c:v>-1874</c:v>
                </c:pt>
                <c:pt idx="15">
                  <c:v>-1877</c:v>
                </c:pt>
                <c:pt idx="16">
                  <c:v>-3309</c:v>
                </c:pt>
                <c:pt idx="17">
                  <c:v>-2473</c:v>
                </c:pt>
                <c:pt idx="18">
                  <c:v>-7523</c:v>
                </c:pt>
                <c:pt idx="19">
                  <c:v>-9145</c:v>
                </c:pt>
                <c:pt idx="20">
                  <c:v>-8070</c:v>
                </c:pt>
                <c:pt idx="21">
                  <c:v>-7916</c:v>
                </c:pt>
                <c:pt idx="22">
                  <c:v>-10500</c:v>
                </c:pt>
                <c:pt idx="23">
                  <c:v>-11116</c:v>
                </c:pt>
                <c:pt idx="24">
                  <c:v>-10796</c:v>
                </c:pt>
                <c:pt idx="25">
                  <c:v>-10601</c:v>
                </c:pt>
                <c:pt idx="26">
                  <c:v>-11332</c:v>
                </c:pt>
                <c:pt idx="27">
                  <c:v>-11002</c:v>
                </c:pt>
                <c:pt idx="28">
                  <c:v>-9396</c:v>
                </c:pt>
                <c:pt idx="29">
                  <c:v>-8663</c:v>
                </c:pt>
                <c:pt idx="30">
                  <c:v>-7192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C-4A08-8B81-225513760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5737583"/>
        <c:axId val="1413810655"/>
      </c:barChart>
      <c:catAx>
        <c:axId val="192573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10655"/>
        <c:crosses val="autoZero"/>
        <c:auto val="1"/>
        <c:lblAlgn val="ctr"/>
        <c:lblOffset val="100"/>
        <c:noMultiLvlLbl val="0"/>
      </c:catAx>
      <c:valAx>
        <c:axId val="141381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5737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Deutschland und Bayern 1990-2022 im Vergleich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Bayern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'Entwicklung THG Emissionen'!$B$36:$X$36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'Entwicklung THG Emissionen'!$B$37:$X$37</c:f>
              <c:numCache>
                <c:formatCode>General</c:formatCode>
                <c:ptCount val="23"/>
                <c:pt idx="0">
                  <c:v>111916</c:v>
                </c:pt>
                <c:pt idx="1">
                  <c:v>113770</c:v>
                </c:pt>
                <c:pt idx="2">
                  <c:v>110910</c:v>
                </c:pt>
                <c:pt idx="3">
                  <c:v>103983</c:v>
                </c:pt>
                <c:pt idx="4">
                  <c:v>102355</c:v>
                </c:pt>
                <c:pt idx="5">
                  <c:v>99367</c:v>
                </c:pt>
                <c:pt idx="6">
                  <c:v>100406</c:v>
                </c:pt>
                <c:pt idx="7">
                  <c:v>93470</c:v>
                </c:pt>
                <c:pt idx="8">
                  <c:v>98073</c:v>
                </c:pt>
                <c:pt idx="9" formatCode="#\ ###\ ##0;\–#\ ###\ ##0;\–">
                  <c:v>94727</c:v>
                </c:pt>
                <c:pt idx="10" formatCode="#\ ###\ ##0;\–#\ ###\ ##0;\–">
                  <c:v>97967</c:v>
                </c:pt>
                <c:pt idx="11">
                  <c:v>96567</c:v>
                </c:pt>
                <c:pt idx="12" formatCode="#\ ###\ ##0;\–#\ ###\ ##0;\–">
                  <c:v>96642</c:v>
                </c:pt>
                <c:pt idx="13" formatCode="#\ ###\ ##0;\–#\ ###\ ##0;\–">
                  <c:v>97276</c:v>
                </c:pt>
                <c:pt idx="14" formatCode="#\ ###\ ##0;\–#\ ###\ ##0;\–">
                  <c:v>93176</c:v>
                </c:pt>
                <c:pt idx="15">
                  <c:v>94014</c:v>
                </c:pt>
                <c:pt idx="16" formatCode="#\ ###\ ##0;\–#\ ###\ ##0;\–">
                  <c:v>95744</c:v>
                </c:pt>
                <c:pt idx="17" formatCode="#\ ###\ ##0;\–#\ ###\ ##0;\–">
                  <c:v>95433</c:v>
                </c:pt>
                <c:pt idx="18" formatCode="#\ ###\ ##0;\–#\ ###\ ##0;\–">
                  <c:v>93829</c:v>
                </c:pt>
                <c:pt idx="19" formatCode="#\ ###\ ##0;\–#\ ###\ ##0;\–">
                  <c:v>95354</c:v>
                </c:pt>
                <c:pt idx="20">
                  <c:v>91333</c:v>
                </c:pt>
                <c:pt idx="21">
                  <c:v>92034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9-480E-96CD-30524256CC76}"/>
            </c:ext>
          </c:extLst>
        </c:ser>
        <c:ser>
          <c:idx val="1"/>
          <c:order val="1"/>
          <c:tx>
            <c:v>Deutschland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'Entwicklung THG Emissionen'!$B$36:$X$36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</c:numCache>
            </c:numRef>
          </c:cat>
          <c:val>
            <c:numRef>
              <c:f>'Entwicklung THG Emissionen'!$B$38:$X$38</c:f>
              <c:numCache>
                <c:formatCode>#,##0</c:formatCode>
                <c:ptCount val="23"/>
                <c:pt idx="0">
                  <c:v>1251225</c:v>
                </c:pt>
                <c:pt idx="1">
                  <c:v>1120661</c:v>
                </c:pt>
                <c:pt idx="2">
                  <c:v>1040192</c:v>
                </c:pt>
                <c:pt idx="3">
                  <c:v>1029390</c:v>
                </c:pt>
                <c:pt idx="4">
                  <c:v>1010291</c:v>
                </c:pt>
                <c:pt idx="5">
                  <c:v>984987</c:v>
                </c:pt>
                <c:pt idx="6">
                  <c:v>991897</c:v>
                </c:pt>
                <c:pt idx="7">
                  <c:v>964865</c:v>
                </c:pt>
                <c:pt idx="8">
                  <c:v>964974</c:v>
                </c:pt>
                <c:pt idx="9">
                  <c:v>898336</c:v>
                </c:pt>
                <c:pt idx="10">
                  <c:v>932379</c:v>
                </c:pt>
                <c:pt idx="11">
                  <c:v>907502</c:v>
                </c:pt>
                <c:pt idx="12">
                  <c:v>913348</c:v>
                </c:pt>
                <c:pt idx="13">
                  <c:v>933505</c:v>
                </c:pt>
                <c:pt idx="14">
                  <c:v>893394</c:v>
                </c:pt>
                <c:pt idx="15">
                  <c:v>896658</c:v>
                </c:pt>
                <c:pt idx="16">
                  <c:v>898560</c:v>
                </c:pt>
                <c:pt idx="17">
                  <c:v>881583</c:v>
                </c:pt>
                <c:pt idx="18">
                  <c:v>846171</c:v>
                </c:pt>
                <c:pt idx="19">
                  <c:v>794634</c:v>
                </c:pt>
                <c:pt idx="20">
                  <c:v>730923</c:v>
                </c:pt>
                <c:pt idx="21">
                  <c:v>760358</c:v>
                </c:pt>
                <c:pt idx="22">
                  <c:v>745614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9-480E-96CD-30524256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69168"/>
        <c:axId val="1949195232"/>
      </c:lineChart>
      <c:catAx>
        <c:axId val="18283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195232"/>
        <c:crosses val="autoZero"/>
        <c:auto val="1"/>
        <c:lblAlgn val="ctr"/>
        <c:lblOffset val="100"/>
        <c:noMultiLvlLbl val="0"/>
      </c:catAx>
      <c:valAx>
        <c:axId val="19491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83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bayerischen THG-Emissionen </a:t>
            </a:r>
            <a:r>
              <a:rPr lang="de-DE" baseline="0"/>
              <a:t>im Bereich Landnutzung, Landnutzungsänderung und Forstwirtschaft (LULUCF) (in 1000 Tonnen CO2-Äquivalenten)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LULUCF!$A$6</c:f>
              <c:strCache>
                <c:ptCount val="1"/>
                <c:pt idx="0">
                  <c:v>Wald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LULUCF!$B$6:$AF$6</c:f>
              <c:numCache>
                <c:formatCode>General</c:formatCode>
                <c:ptCount val="31"/>
                <c:pt idx="0">
                  <c:v>-4471</c:v>
                </c:pt>
                <c:pt idx="1">
                  <c:v>-18863</c:v>
                </c:pt>
                <c:pt idx="2">
                  <c:v>-20141</c:v>
                </c:pt>
                <c:pt idx="3">
                  <c:v>-20078</c:v>
                </c:pt>
                <c:pt idx="4">
                  <c:v>-18036</c:v>
                </c:pt>
                <c:pt idx="5">
                  <c:v>-16489</c:v>
                </c:pt>
                <c:pt idx="6">
                  <c:v>-17293</c:v>
                </c:pt>
                <c:pt idx="7">
                  <c:v>-16885</c:v>
                </c:pt>
                <c:pt idx="8">
                  <c:v>-16633</c:v>
                </c:pt>
                <c:pt idx="9">
                  <c:v>-17120</c:v>
                </c:pt>
                <c:pt idx="10">
                  <c:v>-11928</c:v>
                </c:pt>
                <c:pt idx="11">
                  <c:v>-16592</c:v>
                </c:pt>
                <c:pt idx="12">
                  <c:v>-8138</c:v>
                </c:pt>
                <c:pt idx="13">
                  <c:v>-8438</c:v>
                </c:pt>
                <c:pt idx="14">
                  <c:v>-8210</c:v>
                </c:pt>
                <c:pt idx="15">
                  <c:v>-8041</c:v>
                </c:pt>
                <c:pt idx="16">
                  <c:v>-7708</c:v>
                </c:pt>
                <c:pt idx="17">
                  <c:v>-6703</c:v>
                </c:pt>
                <c:pt idx="18">
                  <c:v>-11558</c:v>
                </c:pt>
                <c:pt idx="19">
                  <c:v>-12993</c:v>
                </c:pt>
                <c:pt idx="20">
                  <c:v>-11728</c:v>
                </c:pt>
                <c:pt idx="21">
                  <c:v>-11423</c:v>
                </c:pt>
                <c:pt idx="22">
                  <c:v>-13877</c:v>
                </c:pt>
                <c:pt idx="23">
                  <c:v>-14756</c:v>
                </c:pt>
                <c:pt idx="24">
                  <c:v>-14543</c:v>
                </c:pt>
                <c:pt idx="25">
                  <c:v>-14303</c:v>
                </c:pt>
                <c:pt idx="26">
                  <c:v>-14936</c:v>
                </c:pt>
                <c:pt idx="27">
                  <c:v>-14695</c:v>
                </c:pt>
                <c:pt idx="28">
                  <c:v>-13044</c:v>
                </c:pt>
                <c:pt idx="29">
                  <c:v>-12260</c:v>
                </c:pt>
                <c:pt idx="30">
                  <c:v>-10725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9-4D22-87D9-79EF053135E7}"/>
            </c:ext>
          </c:extLst>
        </c:ser>
        <c:ser>
          <c:idx val="2"/>
          <c:order val="1"/>
          <c:tx>
            <c:strRef>
              <c:f>LULUCF!$A$7</c:f>
              <c:strCache>
                <c:ptCount val="1"/>
                <c:pt idx="0">
                  <c:v>Ackerland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LULUCF!$B$7:$AF$7</c:f>
              <c:numCache>
                <c:formatCode>General</c:formatCode>
                <c:ptCount val="31"/>
                <c:pt idx="0">
                  <c:v>1542</c:v>
                </c:pt>
                <c:pt idx="1">
                  <c:v>1567</c:v>
                </c:pt>
                <c:pt idx="2">
                  <c:v>1572</c:v>
                </c:pt>
                <c:pt idx="3">
                  <c:v>1573</c:v>
                </c:pt>
                <c:pt idx="4">
                  <c:v>1573</c:v>
                </c:pt>
                <c:pt idx="5">
                  <c:v>1571</c:v>
                </c:pt>
                <c:pt idx="6">
                  <c:v>1569</c:v>
                </c:pt>
                <c:pt idx="7">
                  <c:v>1570</c:v>
                </c:pt>
                <c:pt idx="8">
                  <c:v>1569</c:v>
                </c:pt>
                <c:pt idx="9">
                  <c:v>1565</c:v>
                </c:pt>
                <c:pt idx="10">
                  <c:v>1564</c:v>
                </c:pt>
                <c:pt idx="11">
                  <c:v>2197</c:v>
                </c:pt>
                <c:pt idx="12">
                  <c:v>2280</c:v>
                </c:pt>
                <c:pt idx="13">
                  <c:v>2380</c:v>
                </c:pt>
                <c:pt idx="14">
                  <c:v>2346</c:v>
                </c:pt>
                <c:pt idx="15">
                  <c:v>2435</c:v>
                </c:pt>
                <c:pt idx="16">
                  <c:v>1871</c:v>
                </c:pt>
                <c:pt idx="17">
                  <c:v>1858</c:v>
                </c:pt>
                <c:pt idx="18">
                  <c:v>1840</c:v>
                </c:pt>
                <c:pt idx="19">
                  <c:v>1822</c:v>
                </c:pt>
                <c:pt idx="20">
                  <c:v>1820</c:v>
                </c:pt>
                <c:pt idx="21">
                  <c:v>2182</c:v>
                </c:pt>
                <c:pt idx="22">
                  <c:v>2366</c:v>
                </c:pt>
                <c:pt idx="23">
                  <c:v>2626</c:v>
                </c:pt>
                <c:pt idx="24">
                  <c:v>2711</c:v>
                </c:pt>
                <c:pt idx="25">
                  <c:v>3088</c:v>
                </c:pt>
                <c:pt idx="26">
                  <c:v>3056</c:v>
                </c:pt>
                <c:pt idx="27">
                  <c:v>3049</c:v>
                </c:pt>
                <c:pt idx="28">
                  <c:v>3047</c:v>
                </c:pt>
                <c:pt idx="29">
                  <c:v>3038</c:v>
                </c:pt>
                <c:pt idx="30">
                  <c:v>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9-4D22-87D9-79EF053135E7}"/>
            </c:ext>
          </c:extLst>
        </c:ser>
        <c:ser>
          <c:idx val="3"/>
          <c:order val="2"/>
          <c:tx>
            <c:strRef>
              <c:f>LULUCF!$A$8</c:f>
              <c:strCache>
                <c:ptCount val="1"/>
                <c:pt idx="0">
                  <c:v>Grünland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LULUCF!$B$8:$AF$8</c:f>
              <c:numCache>
                <c:formatCode>General</c:formatCode>
                <c:ptCount val="31"/>
                <c:pt idx="0">
                  <c:v>2374</c:v>
                </c:pt>
                <c:pt idx="1">
                  <c:v>2389</c:v>
                </c:pt>
                <c:pt idx="2">
                  <c:v>2321</c:v>
                </c:pt>
                <c:pt idx="3">
                  <c:v>2390</c:v>
                </c:pt>
                <c:pt idx="4">
                  <c:v>2408</c:v>
                </c:pt>
                <c:pt idx="5">
                  <c:v>2432</c:v>
                </c:pt>
                <c:pt idx="6">
                  <c:v>2374</c:v>
                </c:pt>
                <c:pt idx="7">
                  <c:v>2376</c:v>
                </c:pt>
                <c:pt idx="8">
                  <c:v>2359</c:v>
                </c:pt>
                <c:pt idx="9">
                  <c:v>2330</c:v>
                </c:pt>
                <c:pt idx="10">
                  <c:v>2378</c:v>
                </c:pt>
                <c:pt idx="11">
                  <c:v>3013</c:v>
                </c:pt>
                <c:pt idx="12">
                  <c:v>2904</c:v>
                </c:pt>
                <c:pt idx="13">
                  <c:v>2724</c:v>
                </c:pt>
                <c:pt idx="14">
                  <c:v>2629</c:v>
                </c:pt>
                <c:pt idx="15">
                  <c:v>2478</c:v>
                </c:pt>
                <c:pt idx="16">
                  <c:v>1800</c:v>
                </c:pt>
                <c:pt idx="17">
                  <c:v>1731</c:v>
                </c:pt>
                <c:pt idx="18">
                  <c:v>1629</c:v>
                </c:pt>
                <c:pt idx="19">
                  <c:v>1546</c:v>
                </c:pt>
                <c:pt idx="20">
                  <c:v>1460</c:v>
                </c:pt>
                <c:pt idx="21">
                  <c:v>1149</c:v>
                </c:pt>
                <c:pt idx="22">
                  <c:v>925</c:v>
                </c:pt>
                <c:pt idx="23">
                  <c:v>856</c:v>
                </c:pt>
                <c:pt idx="24">
                  <c:v>791</c:v>
                </c:pt>
                <c:pt idx="25">
                  <c:v>306</c:v>
                </c:pt>
                <c:pt idx="26">
                  <c:v>237</c:v>
                </c:pt>
                <c:pt idx="27">
                  <c:v>239</c:v>
                </c:pt>
                <c:pt idx="28">
                  <c:v>186</c:v>
                </c:pt>
                <c:pt idx="29">
                  <c:v>111</c:v>
                </c:pt>
                <c:pt idx="3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9-4D22-87D9-79EF053135E7}"/>
            </c:ext>
          </c:extLst>
        </c:ser>
        <c:ser>
          <c:idx val="4"/>
          <c:order val="3"/>
          <c:tx>
            <c:strRef>
              <c:f>LULUCF!$A$9</c:f>
              <c:strCache>
                <c:ptCount val="1"/>
                <c:pt idx="0">
                  <c:v>Feuchtgebiete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LULUCF!$B$9:$AF$9</c:f>
              <c:numCache>
                <c:formatCode>General</c:formatCode>
                <c:ptCount val="31"/>
                <c:pt idx="0">
                  <c:v>335</c:v>
                </c:pt>
                <c:pt idx="1">
                  <c:v>336</c:v>
                </c:pt>
                <c:pt idx="2">
                  <c:v>336</c:v>
                </c:pt>
                <c:pt idx="3">
                  <c:v>336</c:v>
                </c:pt>
                <c:pt idx="4">
                  <c:v>336</c:v>
                </c:pt>
                <c:pt idx="5">
                  <c:v>336</c:v>
                </c:pt>
                <c:pt idx="6">
                  <c:v>336</c:v>
                </c:pt>
                <c:pt idx="7">
                  <c:v>336</c:v>
                </c:pt>
                <c:pt idx="8">
                  <c:v>336</c:v>
                </c:pt>
                <c:pt idx="9">
                  <c:v>337</c:v>
                </c:pt>
                <c:pt idx="10">
                  <c:v>337</c:v>
                </c:pt>
                <c:pt idx="11">
                  <c:v>457</c:v>
                </c:pt>
                <c:pt idx="12">
                  <c:v>463</c:v>
                </c:pt>
                <c:pt idx="13">
                  <c:v>456</c:v>
                </c:pt>
                <c:pt idx="14">
                  <c:v>452</c:v>
                </c:pt>
                <c:pt idx="15">
                  <c:v>447</c:v>
                </c:pt>
                <c:pt idx="16">
                  <c:v>366</c:v>
                </c:pt>
                <c:pt idx="17">
                  <c:v>367</c:v>
                </c:pt>
                <c:pt idx="18">
                  <c:v>365</c:v>
                </c:pt>
                <c:pt idx="19">
                  <c:v>365</c:v>
                </c:pt>
                <c:pt idx="20">
                  <c:v>366</c:v>
                </c:pt>
                <c:pt idx="21">
                  <c:v>307</c:v>
                </c:pt>
                <c:pt idx="22">
                  <c:v>308</c:v>
                </c:pt>
                <c:pt idx="23">
                  <c:v>311</c:v>
                </c:pt>
                <c:pt idx="24">
                  <c:v>316</c:v>
                </c:pt>
                <c:pt idx="25">
                  <c:v>319</c:v>
                </c:pt>
                <c:pt idx="26">
                  <c:v>330</c:v>
                </c:pt>
                <c:pt idx="27">
                  <c:v>333</c:v>
                </c:pt>
                <c:pt idx="28">
                  <c:v>336</c:v>
                </c:pt>
                <c:pt idx="29">
                  <c:v>340</c:v>
                </c:pt>
                <c:pt idx="3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9-4D22-87D9-79EF053135E7}"/>
            </c:ext>
          </c:extLst>
        </c:ser>
        <c:ser>
          <c:idx val="5"/>
          <c:order val="4"/>
          <c:tx>
            <c:strRef>
              <c:f>LULUCF!$A$10</c:f>
              <c:strCache>
                <c:ptCount val="1"/>
                <c:pt idx="0">
                  <c:v>Siedlungen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LULUCF!$B$4:$AF$4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</c:numCache>
            </c:numRef>
          </c:cat>
          <c:val>
            <c:numRef>
              <c:f>LULUCF!$B$10:$AF$10</c:f>
              <c:numCache>
                <c:formatCode>General</c:formatCode>
                <c:ptCount val="31"/>
                <c:pt idx="0">
                  <c:v>279</c:v>
                </c:pt>
                <c:pt idx="1">
                  <c:v>284</c:v>
                </c:pt>
                <c:pt idx="2">
                  <c:v>282</c:v>
                </c:pt>
                <c:pt idx="3">
                  <c:v>285</c:v>
                </c:pt>
                <c:pt idx="4">
                  <c:v>284</c:v>
                </c:pt>
                <c:pt idx="5">
                  <c:v>285</c:v>
                </c:pt>
                <c:pt idx="6">
                  <c:v>285</c:v>
                </c:pt>
                <c:pt idx="7">
                  <c:v>286</c:v>
                </c:pt>
                <c:pt idx="8">
                  <c:v>287</c:v>
                </c:pt>
                <c:pt idx="9">
                  <c:v>287</c:v>
                </c:pt>
                <c:pt idx="10">
                  <c:v>286</c:v>
                </c:pt>
                <c:pt idx="11">
                  <c:v>1072</c:v>
                </c:pt>
                <c:pt idx="12">
                  <c:v>1031</c:v>
                </c:pt>
                <c:pt idx="13">
                  <c:v>951</c:v>
                </c:pt>
                <c:pt idx="14">
                  <c:v>909</c:v>
                </c:pt>
                <c:pt idx="15">
                  <c:v>804</c:v>
                </c:pt>
                <c:pt idx="16">
                  <c:v>362</c:v>
                </c:pt>
                <c:pt idx="17">
                  <c:v>274</c:v>
                </c:pt>
                <c:pt idx="18">
                  <c:v>202</c:v>
                </c:pt>
                <c:pt idx="19">
                  <c:v>115</c:v>
                </c:pt>
                <c:pt idx="20">
                  <c:v>12</c:v>
                </c:pt>
                <c:pt idx="21">
                  <c:v>-131</c:v>
                </c:pt>
                <c:pt idx="22">
                  <c:v>-220</c:v>
                </c:pt>
                <c:pt idx="23">
                  <c:v>-153</c:v>
                </c:pt>
                <c:pt idx="24">
                  <c:v>-72</c:v>
                </c:pt>
                <c:pt idx="25">
                  <c:v>-11</c:v>
                </c:pt>
                <c:pt idx="26">
                  <c:v>-20</c:v>
                </c:pt>
                <c:pt idx="27">
                  <c:v>71</c:v>
                </c:pt>
                <c:pt idx="28">
                  <c:v>80</c:v>
                </c:pt>
                <c:pt idx="29">
                  <c:v>109</c:v>
                </c:pt>
                <c:pt idx="3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B9-4D22-87D9-79EF0531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6412767"/>
        <c:axId val="1789150335"/>
      </c:barChart>
      <c:catAx>
        <c:axId val="1816412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9150335"/>
        <c:crosses val="autoZero"/>
        <c:auto val="1"/>
        <c:lblAlgn val="ctr"/>
        <c:lblOffset val="100"/>
        <c:noMultiLvlLbl val="0"/>
      </c:catAx>
      <c:valAx>
        <c:axId val="1789150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641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THG-Emissionen in Bayern pro Kopf (in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'Entwicklung THG pro Kopf'!$N$7:$W$7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'Entwicklung THG pro Kopf'!$N$8:$W$8</c:f>
              <c:numCache>
                <c:formatCode>General</c:formatCode>
                <c:ptCount val="10"/>
                <c:pt idx="0">
                  <c:v>7.7</c:v>
                </c:pt>
                <c:pt idx="1">
                  <c:v>7.7</c:v>
                </c:pt>
                <c:pt idx="2">
                  <c:v>7.4</c:v>
                </c:pt>
                <c:pt idx="3">
                  <c:v>7.4</c:v>
                </c:pt>
                <c:pt idx="4">
                  <c:v>7.4</c:v>
                </c:pt>
                <c:pt idx="5">
                  <c:v>7.4</c:v>
                </c:pt>
                <c:pt idx="6">
                  <c:v>7.2</c:v>
                </c:pt>
                <c:pt idx="7">
                  <c:v>7.3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D-48AB-B58E-3EEA579DC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37791"/>
        <c:axId val="1527078511"/>
      </c:lineChart>
      <c:catAx>
        <c:axId val="1585637791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7078511"/>
        <c:crosses val="autoZero"/>
        <c:auto val="1"/>
        <c:lblAlgn val="ctr"/>
        <c:lblOffset val="100"/>
        <c:noMultiLvlLbl val="0"/>
      </c:catAx>
      <c:valAx>
        <c:axId val="152707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563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pro Kopf (in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'Entwicklung THG pro Kopf'!$E$7:$W$7</c:f>
              <c:numCache>
                <c:formatCode>0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'Entwicklung THG pro Kopf'!$E$8:$W$8</c:f>
              <c:numCache>
                <c:formatCode>General</c:formatCode>
                <c:ptCount val="19"/>
                <c:pt idx="0">
                  <c:v>8.5</c:v>
                </c:pt>
                <c:pt idx="1">
                  <c:v>8.3000000000000007</c:v>
                </c:pt>
                <c:pt idx="2">
                  <c:v>8.1</c:v>
                </c:pt>
                <c:pt idx="3">
                  <c:v>8.1</c:v>
                </c:pt>
                <c:pt idx="4">
                  <c:v>7.6</c:v>
                </c:pt>
                <c:pt idx="5">
                  <c:v>7.9</c:v>
                </c:pt>
                <c:pt idx="6">
                  <c:v>7.7</c:v>
                </c:pt>
                <c:pt idx="7">
                  <c:v>7.9</c:v>
                </c:pt>
                <c:pt idx="8">
                  <c:v>7.8</c:v>
                </c:pt>
                <c:pt idx="9">
                  <c:v>7.7</c:v>
                </c:pt>
                <c:pt idx="10">
                  <c:v>7.7</c:v>
                </c:pt>
                <c:pt idx="11">
                  <c:v>7.4</c:v>
                </c:pt>
                <c:pt idx="12">
                  <c:v>7.4</c:v>
                </c:pt>
                <c:pt idx="13">
                  <c:v>7.4</c:v>
                </c:pt>
                <c:pt idx="14">
                  <c:v>7.4</c:v>
                </c:pt>
                <c:pt idx="15">
                  <c:v>7.2</c:v>
                </c:pt>
                <c:pt idx="16">
                  <c:v>7.3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E-4F53-8D6D-68FFF08F8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85887"/>
        <c:axId val="1951747135"/>
      </c:lineChart>
      <c:catAx>
        <c:axId val="52218588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1747135"/>
        <c:crosses val="autoZero"/>
        <c:auto val="1"/>
        <c:lblAlgn val="ctr"/>
        <c:lblOffset val="100"/>
        <c:noMultiLvlLbl val="0"/>
      </c:catAx>
      <c:valAx>
        <c:axId val="1951747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218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pro Kopf (in Tonnen CO2-Äquivalenten)</a:t>
            </a:r>
          </a:p>
        </c:rich>
      </c:tx>
      <c:layout>
        <c:manualLayout>
          <c:xMode val="edge"/>
          <c:yMode val="edge"/>
          <c:x val="0.1352500000000000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'Entwicklung THG pro Kopf'!$B$7:$W$7</c:f>
              <c:numCache>
                <c:formatCode>General</c:formatCode>
                <c:ptCount val="22"/>
                <c:pt idx="0">
                  <c:v>1990</c:v>
                </c:pt>
                <c:pt idx="1">
                  <c:v>1995</c:v>
                </c:pt>
                <c:pt idx="2" formatCode="0">
                  <c:v>2000</c:v>
                </c:pt>
                <c:pt idx="3" formatCode="0">
                  <c:v>2003</c:v>
                </c:pt>
                <c:pt idx="4" formatCode="0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</c:numCache>
            </c:numRef>
          </c:cat>
          <c:val>
            <c:numRef>
              <c:f>'Entwicklung THG pro Kopf'!$B$8:$W$8</c:f>
              <c:numCache>
                <c:formatCode>General</c:formatCode>
                <c:ptCount val="22"/>
                <c:pt idx="0">
                  <c:v>9.9</c:v>
                </c:pt>
                <c:pt idx="1">
                  <c:v>9.5</c:v>
                </c:pt>
                <c:pt idx="2">
                  <c:v>9.1999999999999993</c:v>
                </c:pt>
                <c:pt idx="3">
                  <c:v>8.5</c:v>
                </c:pt>
                <c:pt idx="4">
                  <c:v>8.3000000000000007</c:v>
                </c:pt>
                <c:pt idx="5">
                  <c:v>8.1</c:v>
                </c:pt>
                <c:pt idx="6">
                  <c:v>8.1</c:v>
                </c:pt>
                <c:pt idx="7">
                  <c:v>7.6</c:v>
                </c:pt>
                <c:pt idx="8">
                  <c:v>7.9</c:v>
                </c:pt>
                <c:pt idx="9">
                  <c:v>7.7</c:v>
                </c:pt>
                <c:pt idx="10">
                  <c:v>7.9</c:v>
                </c:pt>
                <c:pt idx="11">
                  <c:v>7.8</c:v>
                </c:pt>
                <c:pt idx="12">
                  <c:v>7.7</c:v>
                </c:pt>
                <c:pt idx="13">
                  <c:v>7.7</c:v>
                </c:pt>
                <c:pt idx="14">
                  <c:v>7.4</c:v>
                </c:pt>
                <c:pt idx="15">
                  <c:v>7.4</c:v>
                </c:pt>
                <c:pt idx="16">
                  <c:v>7.4</c:v>
                </c:pt>
                <c:pt idx="17">
                  <c:v>7.4</c:v>
                </c:pt>
                <c:pt idx="18">
                  <c:v>7.2</c:v>
                </c:pt>
                <c:pt idx="19">
                  <c:v>7.3</c:v>
                </c:pt>
                <c:pt idx="20">
                  <c:v>7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684-8ABB-E739CF43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381615"/>
        <c:axId val="277363631"/>
      </c:barChart>
      <c:catAx>
        <c:axId val="61938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7363631"/>
        <c:crosses val="autoZero"/>
        <c:auto val="1"/>
        <c:lblAlgn val="ctr"/>
        <c:lblOffset val="100"/>
        <c:noMultiLvlLbl val="0"/>
      </c:catAx>
      <c:valAx>
        <c:axId val="277363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9381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2003-2021 und nötiger Pfad für Klimaneutralität bis 2040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'Nötiger Pfad für Klimaneutralit'!$O$7:$AZ$7</c:f>
              <c:numCache>
                <c:formatCode>0</c:formatCode>
                <c:ptCount val="3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  <c:pt idx="25">
                  <c:v>2028</c:v>
                </c:pt>
                <c:pt idx="26">
                  <c:v>2029</c:v>
                </c:pt>
                <c:pt idx="27">
                  <c:v>2030</c:v>
                </c:pt>
                <c:pt idx="28">
                  <c:v>2031</c:v>
                </c:pt>
                <c:pt idx="29">
                  <c:v>2032</c:v>
                </c:pt>
                <c:pt idx="30">
                  <c:v>2033</c:v>
                </c:pt>
                <c:pt idx="31">
                  <c:v>2034</c:v>
                </c:pt>
                <c:pt idx="32">
                  <c:v>2035</c:v>
                </c:pt>
                <c:pt idx="33">
                  <c:v>2036</c:v>
                </c:pt>
                <c:pt idx="34">
                  <c:v>2037</c:v>
                </c:pt>
                <c:pt idx="35">
                  <c:v>2038</c:v>
                </c:pt>
                <c:pt idx="36">
                  <c:v>2039</c:v>
                </c:pt>
                <c:pt idx="37" formatCode="General">
                  <c:v>2040</c:v>
                </c:pt>
              </c:numCache>
            </c:numRef>
          </c:cat>
          <c:val>
            <c:numRef>
              <c:f>'Nötiger Pfad für Klimaneutralit'!$O$8:$AZ$8</c:f>
              <c:numCache>
                <c:formatCode>General</c:formatCode>
                <c:ptCount val="38"/>
                <c:pt idx="0">
                  <c:v>103983</c:v>
                </c:pt>
                <c:pt idx="1">
                  <c:v>102355</c:v>
                </c:pt>
                <c:pt idx="2">
                  <c:v>99367</c:v>
                </c:pt>
                <c:pt idx="3">
                  <c:v>100406</c:v>
                </c:pt>
                <c:pt idx="4">
                  <c:v>93470</c:v>
                </c:pt>
                <c:pt idx="5">
                  <c:v>98073</c:v>
                </c:pt>
                <c:pt idx="6" formatCode="#\ ###\ ##0;\–#\ ###\ ##0;\–">
                  <c:v>94727</c:v>
                </c:pt>
                <c:pt idx="7" formatCode="#\ ###\ ##0;\–#\ ###\ ##0;\–">
                  <c:v>97967</c:v>
                </c:pt>
                <c:pt idx="8">
                  <c:v>96567</c:v>
                </c:pt>
                <c:pt idx="9" formatCode="#\ ###\ ##0;\–#\ ###\ ##0;\–">
                  <c:v>96642</c:v>
                </c:pt>
                <c:pt idx="10" formatCode="#\ ###\ ##0;\–#\ ###\ ##0;\–">
                  <c:v>97276</c:v>
                </c:pt>
                <c:pt idx="11" formatCode="#\ ###\ ##0;\–#\ ###\ ##0;\–">
                  <c:v>93176</c:v>
                </c:pt>
                <c:pt idx="12">
                  <c:v>94014</c:v>
                </c:pt>
                <c:pt idx="13" formatCode="#\ ###\ ##0;\–#\ ###\ ##0;\–">
                  <c:v>95744</c:v>
                </c:pt>
                <c:pt idx="14" formatCode="#\ ###\ ##0;\–#\ ###\ ##0;\–">
                  <c:v>95433</c:v>
                </c:pt>
                <c:pt idx="15" formatCode="#\ ###\ ##0;\–#\ ###\ ##0;\–">
                  <c:v>93829</c:v>
                </c:pt>
                <c:pt idx="16" formatCode="#\ ###\ ##0;\–#\ ###\ ##0;\–">
                  <c:v>95354</c:v>
                </c:pt>
                <c:pt idx="17">
                  <c:v>91333</c:v>
                </c:pt>
                <c:pt idx="18">
                  <c:v>92034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6-4538-860D-0303EAE36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788383"/>
        <c:axId val="1944034351"/>
      </c:lineChart>
      <c:catAx>
        <c:axId val="190378838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4034351"/>
        <c:crosses val="autoZero"/>
        <c:auto val="1"/>
        <c:lblAlgn val="ctr"/>
        <c:lblOffset val="100"/>
        <c:noMultiLvlLbl val="0"/>
      </c:catAx>
      <c:valAx>
        <c:axId val="194403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0378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Entwicklung der THG-Emissionen in Bayern 1990-2021 und nötiger Pfad für Klimaneutralität bis 2040 (in 1000 Tonnen CO2-Äquivalenten)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'Nötiger Pfad für Klimaneutralit'!$B$7:$AZ$7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 formatCode="0">
                  <c:v>2000</c:v>
                </c:pt>
                <c:pt idx="11" formatCode="0">
                  <c:v>2001</c:v>
                </c:pt>
                <c:pt idx="12" formatCode="0">
                  <c:v>2002</c:v>
                </c:pt>
                <c:pt idx="13" formatCode="0">
                  <c:v>2003</c:v>
                </c:pt>
                <c:pt idx="14" formatCode="0">
                  <c:v>2004</c:v>
                </c:pt>
                <c:pt idx="15" formatCode="0">
                  <c:v>2005</c:v>
                </c:pt>
                <c:pt idx="16" formatCode="0">
                  <c:v>2006</c:v>
                </c:pt>
                <c:pt idx="17" formatCode="0">
                  <c:v>2007</c:v>
                </c:pt>
                <c:pt idx="18" formatCode="0">
                  <c:v>2008</c:v>
                </c:pt>
                <c:pt idx="19" formatCode="0">
                  <c:v>2009</c:v>
                </c:pt>
                <c:pt idx="20" formatCode="0">
                  <c:v>2010</c:v>
                </c:pt>
                <c:pt idx="21" formatCode="0">
                  <c:v>2011</c:v>
                </c:pt>
                <c:pt idx="22" formatCode="0">
                  <c:v>2012</c:v>
                </c:pt>
                <c:pt idx="23" formatCode="0">
                  <c:v>2013</c:v>
                </c:pt>
                <c:pt idx="24" formatCode="0">
                  <c:v>2014</c:v>
                </c:pt>
                <c:pt idx="25" formatCode="0">
                  <c:v>2015</c:v>
                </c:pt>
                <c:pt idx="26" formatCode="0">
                  <c:v>2016</c:v>
                </c:pt>
                <c:pt idx="27" formatCode="0">
                  <c:v>2017</c:v>
                </c:pt>
                <c:pt idx="28" formatCode="0">
                  <c:v>2018</c:v>
                </c:pt>
                <c:pt idx="29" formatCode="0">
                  <c:v>2019</c:v>
                </c:pt>
                <c:pt idx="30" formatCode="0">
                  <c:v>2020</c:v>
                </c:pt>
                <c:pt idx="31" formatCode="0">
                  <c:v>2021</c:v>
                </c:pt>
                <c:pt idx="32" formatCode="0">
                  <c:v>2022</c:v>
                </c:pt>
                <c:pt idx="33" formatCode="0">
                  <c:v>2023</c:v>
                </c:pt>
                <c:pt idx="34" formatCode="0">
                  <c:v>2024</c:v>
                </c:pt>
                <c:pt idx="35" formatCode="0">
                  <c:v>2025</c:v>
                </c:pt>
                <c:pt idx="36" formatCode="0">
                  <c:v>2026</c:v>
                </c:pt>
                <c:pt idx="37" formatCode="0">
                  <c:v>2027</c:v>
                </c:pt>
                <c:pt idx="38" formatCode="0">
                  <c:v>2028</c:v>
                </c:pt>
                <c:pt idx="39" formatCode="0">
                  <c:v>2029</c:v>
                </c:pt>
                <c:pt idx="40" formatCode="0">
                  <c:v>2030</c:v>
                </c:pt>
                <c:pt idx="41" formatCode="0">
                  <c:v>2031</c:v>
                </c:pt>
                <c:pt idx="42" formatCode="0">
                  <c:v>2032</c:v>
                </c:pt>
                <c:pt idx="43" formatCode="0">
                  <c:v>2033</c:v>
                </c:pt>
                <c:pt idx="44" formatCode="0">
                  <c:v>2034</c:v>
                </c:pt>
                <c:pt idx="45" formatCode="0">
                  <c:v>2035</c:v>
                </c:pt>
                <c:pt idx="46" formatCode="0">
                  <c:v>2036</c:v>
                </c:pt>
                <c:pt idx="47" formatCode="0">
                  <c:v>2037</c:v>
                </c:pt>
                <c:pt idx="48" formatCode="0">
                  <c:v>2038</c:v>
                </c:pt>
                <c:pt idx="49" formatCode="0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'Nötiger Pfad für Klimaneutralit'!$B$8:$AZ$8</c:f>
              <c:numCache>
                <c:formatCode>General</c:formatCode>
                <c:ptCount val="51"/>
                <c:pt idx="0">
                  <c:v>111916</c:v>
                </c:pt>
                <c:pt idx="5">
                  <c:v>113770</c:v>
                </c:pt>
                <c:pt idx="10">
                  <c:v>110910</c:v>
                </c:pt>
                <c:pt idx="13">
                  <c:v>103983</c:v>
                </c:pt>
                <c:pt idx="14">
                  <c:v>102355</c:v>
                </c:pt>
                <c:pt idx="15">
                  <c:v>99367</c:v>
                </c:pt>
                <c:pt idx="16">
                  <c:v>100406</c:v>
                </c:pt>
                <c:pt idx="17">
                  <c:v>93470</c:v>
                </c:pt>
                <c:pt idx="18">
                  <c:v>98073</c:v>
                </c:pt>
                <c:pt idx="19" formatCode="#\ ###\ ##0;\–#\ ###\ ##0;\–">
                  <c:v>94727</c:v>
                </c:pt>
                <c:pt idx="20" formatCode="#\ ###\ ##0;\–#\ ###\ ##0;\–">
                  <c:v>97967</c:v>
                </c:pt>
                <c:pt idx="21">
                  <c:v>96567</c:v>
                </c:pt>
                <c:pt idx="22" formatCode="#\ ###\ ##0;\–#\ ###\ ##0;\–">
                  <c:v>96642</c:v>
                </c:pt>
                <c:pt idx="23" formatCode="#\ ###\ ##0;\–#\ ###\ ##0;\–">
                  <c:v>97276</c:v>
                </c:pt>
                <c:pt idx="24" formatCode="#\ ###\ ##0;\–#\ ###\ ##0;\–">
                  <c:v>93176</c:v>
                </c:pt>
                <c:pt idx="25">
                  <c:v>94014</c:v>
                </c:pt>
                <c:pt idx="26" formatCode="#\ ###\ ##0;\–#\ ###\ ##0;\–">
                  <c:v>95744</c:v>
                </c:pt>
                <c:pt idx="27" formatCode="#\ ###\ ##0;\–#\ ###\ ##0;\–">
                  <c:v>95433</c:v>
                </c:pt>
                <c:pt idx="28" formatCode="#\ ###\ ##0;\–#\ ###\ ##0;\–">
                  <c:v>93829</c:v>
                </c:pt>
                <c:pt idx="29" formatCode="#\ ###\ ##0;\–#\ ###\ ##0;\–">
                  <c:v>95354</c:v>
                </c:pt>
                <c:pt idx="30">
                  <c:v>91333</c:v>
                </c:pt>
                <c:pt idx="31">
                  <c:v>92034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9-4AB5-A68C-2092AB546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634175"/>
        <c:axId val="515392351"/>
      </c:lineChart>
      <c:catAx>
        <c:axId val="51263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392351"/>
        <c:crosses val="autoZero"/>
        <c:auto val="1"/>
        <c:lblAlgn val="ctr"/>
        <c:lblOffset val="100"/>
        <c:noMultiLvlLbl val="0"/>
      </c:catAx>
      <c:valAx>
        <c:axId val="51539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634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0</xdr:colOff>
      <xdr:row>27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A5423D-AA0A-4721-9EB9-EC912394C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14</xdr:col>
      <xdr:colOff>0</xdr:colOff>
      <xdr:row>27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C9CD785-08C4-4B29-89AA-75263BF5E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0</xdr:colOff>
      <xdr:row>27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EDADAE8-BA94-42A9-8494-5D12C4B96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39</xdr:row>
      <xdr:rowOff>190499</xdr:rowOff>
    </xdr:from>
    <xdr:to>
      <xdr:col>8</xdr:col>
      <xdr:colOff>0</xdr:colOff>
      <xdr:row>55</xdr:row>
      <xdr:rowOff>142874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146E9F2-506F-40CA-8C10-F54226F20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7</xdr:col>
      <xdr:colOff>0</xdr:colOff>
      <xdr:row>27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858BFCD-36B1-4B0D-AFCF-0AA3FFD6B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128587</xdr:colOff>
      <xdr:row>10</xdr:row>
      <xdr:rowOff>138112</xdr:rowOff>
    </xdr:from>
    <xdr:to>
      <xdr:col>13</xdr:col>
      <xdr:colOff>219075</xdr:colOff>
      <xdr:row>25</xdr:row>
      <xdr:rowOff>23812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3CE68A0-7443-796F-742A-12EA6F7C1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528637</xdr:colOff>
      <xdr:row>18</xdr:row>
      <xdr:rowOff>4762</xdr:rowOff>
    </xdr:from>
    <xdr:to>
      <xdr:col>27</xdr:col>
      <xdr:colOff>528637</xdr:colOff>
      <xdr:row>32</xdr:row>
      <xdr:rowOff>80962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C0D89FDC-0E7D-B0E9-1D61-28AE80F21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29</xdr:col>
      <xdr:colOff>442913</xdr:colOff>
      <xdr:row>52</xdr:row>
      <xdr:rowOff>119063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D58CF017-C474-4BE8-8C4F-0E01022A9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18</xdr:row>
      <xdr:rowOff>0</xdr:rowOff>
    </xdr:from>
    <xdr:to>
      <xdr:col>19</xdr:col>
      <xdr:colOff>0</xdr:colOff>
      <xdr:row>40</xdr:row>
      <xdr:rowOff>57150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EA74B613-77D7-4D94-ACDA-522305415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11</xdr:col>
      <xdr:colOff>323850</xdr:colOff>
      <xdr:row>54</xdr:row>
      <xdr:rowOff>14287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B68E1F25-0293-4EE3-88AD-5AEBC4756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8</xdr:col>
      <xdr:colOff>0</xdr:colOff>
      <xdr:row>25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92F112-FB6F-4074-9936-F55D217C8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0</xdr:rowOff>
    </xdr:from>
    <xdr:to>
      <xdr:col>15</xdr:col>
      <xdr:colOff>0</xdr:colOff>
      <xdr:row>25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2C37B74-8677-4988-B714-20A29817C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22</xdr:col>
      <xdr:colOff>0</xdr:colOff>
      <xdr:row>25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3D48466-1F16-4054-9580-F828E244D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0</xdr:rowOff>
    </xdr:from>
    <xdr:to>
      <xdr:col>14</xdr:col>
      <xdr:colOff>0</xdr:colOff>
      <xdr:row>24</xdr:row>
      <xdr:rowOff>161925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AA513B6-BA4A-4E5D-B23C-F8864C96F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21</xdr:col>
      <xdr:colOff>0</xdr:colOff>
      <xdr:row>24</xdr:row>
      <xdr:rowOff>133350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7E71677-29FA-4F1F-926B-B12A580F4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7</xdr:col>
      <xdr:colOff>0</xdr:colOff>
      <xdr:row>24</xdr:row>
      <xdr:rowOff>142875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B540247E-DC26-42A0-9BA2-8554CDD54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7</xdr:col>
      <xdr:colOff>0</xdr:colOff>
      <xdr:row>53</xdr:row>
      <xdr:rowOff>114300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FE7B2D4C-4D8F-40E9-B9E4-E3918CC06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352425</xdr:colOff>
      <xdr:row>33</xdr:row>
      <xdr:rowOff>14289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0ACB581-DD17-4C3B-BDC9-4014239E8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190499</xdr:rowOff>
    </xdr:from>
    <xdr:to>
      <xdr:col>10</xdr:col>
      <xdr:colOff>381000</xdr:colOff>
      <xdr:row>31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F808A3C-0CF9-4F2A-8982-D108D7F7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050ACCC-CEB8-4213-9682-B8C693440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0</xdr:colOff>
      <xdr:row>32</xdr:row>
      <xdr:rowOff>23813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8FEF38C-B2C2-4DD1-9C9F-A2F2D0563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0</xdr:colOff>
      <xdr:row>30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34EF2A6-600E-4EAC-8441-8927C3CC4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20</xdr:col>
      <xdr:colOff>200025</xdr:colOff>
      <xdr:row>30</xdr:row>
      <xdr:rowOff>76200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B54A59F-CBCD-4400-81E1-E290767AA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9524</xdr:rowOff>
    </xdr:from>
    <xdr:to>
      <xdr:col>6</xdr:col>
      <xdr:colOff>685800</xdr:colOff>
      <xdr:row>30</xdr:row>
      <xdr:rowOff>171449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9392219-BD70-41DA-94AB-0BB187DD1A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14</xdr:col>
      <xdr:colOff>0</xdr:colOff>
      <xdr:row>31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25A4F90-AADC-4563-A203-4018C2D65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30</xdr:row>
      <xdr:rowOff>171450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DA03CA1C-5E2B-4E72-8DD4-2C74A0EB5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190499</xdr:rowOff>
    </xdr:from>
    <xdr:to>
      <xdr:col>6</xdr:col>
      <xdr:colOff>685800</xdr:colOff>
      <xdr:row>47</xdr:row>
      <xdr:rowOff>9524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6C8EA6DD-CC09-43BA-BC2A-EDD349AD7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14</xdr:col>
      <xdr:colOff>0</xdr:colOff>
      <xdr:row>46</xdr:row>
      <xdr:rowOff>76200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DE3D1BA-47BA-464E-A380-D1A6A101B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20</xdr:col>
      <xdr:colOff>285750</xdr:colOff>
      <xdr:row>46</xdr:row>
      <xdr:rowOff>104775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7E205F82-6F4F-4D4D-A582-2CBEEC7B2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190499</xdr:rowOff>
    </xdr:from>
    <xdr:to>
      <xdr:col>7</xdr:col>
      <xdr:colOff>0</xdr:colOff>
      <xdr:row>23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80F3CD1-CA79-4806-A9A9-2316AB0C9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14</xdr:col>
      <xdr:colOff>0</xdr:colOff>
      <xdr:row>23</xdr:row>
      <xdr:rowOff>161925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C1D17B7-60C3-4455-B213-31C9A3A89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190499</xdr:rowOff>
    </xdr:from>
    <xdr:to>
      <xdr:col>7</xdr:col>
      <xdr:colOff>0</xdr:colOff>
      <xdr:row>51</xdr:row>
      <xdr:rowOff>85724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A092B2C-3C2B-4E7F-AE8A-C432F7C10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523875</xdr:colOff>
      <xdr:row>66</xdr:row>
      <xdr:rowOff>185736</xdr:rowOff>
    </xdr:from>
    <xdr:to>
      <xdr:col>7</xdr:col>
      <xdr:colOff>523875</xdr:colOff>
      <xdr:row>83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7323D83-97EE-5F40-3891-091DD869E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190499</xdr:rowOff>
    </xdr:from>
    <xdr:to>
      <xdr:col>7</xdr:col>
      <xdr:colOff>0</xdr:colOff>
      <xdr:row>45</xdr:row>
      <xdr:rowOff>47624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FC3A64D-9263-4466-9761-27679BDC1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0</xdr:colOff>
      <xdr:row>43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4B4788A0-DE7C-4215-898B-AB134AC49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67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BB5A46E-C42E-42EC-8254-5F042484C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14</xdr:col>
      <xdr:colOff>0</xdr:colOff>
      <xdr:row>67</xdr:row>
      <xdr:rowOff>76200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827CC594-3692-4E0A-978B-329903B33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20</xdr:row>
      <xdr:rowOff>0</xdr:rowOff>
    </xdr:from>
    <xdr:to>
      <xdr:col>7</xdr:col>
      <xdr:colOff>742951</xdr:colOff>
      <xdr:row>35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110C009-F55C-4853-BD06-891A19568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13</xdr:col>
      <xdr:colOff>504825</xdr:colOff>
      <xdr:row>34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62D0D79-5EF4-48B3-99B5-86E1E2D95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395287</xdr:colOff>
      <xdr:row>78</xdr:row>
      <xdr:rowOff>42861</xdr:rowOff>
    </xdr:from>
    <xdr:to>
      <xdr:col>12</xdr:col>
      <xdr:colOff>104775</xdr:colOff>
      <xdr:row>94</xdr:row>
      <xdr:rowOff>180974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D0BD57C-B43F-0D48-E566-D30FDC709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ubauh-my.sharepoint.de/personal/laura_weis_gruene-fraktion-bayern_de/Documents/Energie/Zahlen%20THG%20Emissionen%20Bayern/Entwicklung%20THG%20Emissionen%20Bayern.xlsx" TargetMode="External"/><Relationship Id="rId1" Type="http://schemas.openxmlformats.org/officeDocument/2006/relationships/externalLinkPath" Target="/sites/EnergieAG/Freigegebene%20Dokumente/General/01%20Projekte/2307%20SAN%20THG-Emissionen/Entwicklung%20THG%20Emissionen%20Bay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wicklung THG Emissionen"/>
      <sheetName val="Entwicklung ab 1990"/>
      <sheetName val="THG-Emissionen pro Kopf"/>
      <sheetName val="THG nach Sektoren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 xml:space="preserve">Verkehr </v>
          </cell>
          <cell r="B4">
            <v>26999</v>
          </cell>
          <cell r="C4">
            <v>28636</v>
          </cell>
        </row>
        <row r="5">
          <cell r="A5" t="str">
            <v xml:space="preserve">Gebäude </v>
          </cell>
          <cell r="B5">
            <v>25238</v>
          </cell>
          <cell r="C5">
            <v>22827</v>
          </cell>
        </row>
        <row r="6">
          <cell r="A6" t="str">
            <v xml:space="preserve">Industrie </v>
          </cell>
          <cell r="B6">
            <v>22108</v>
          </cell>
          <cell r="C6">
            <v>18049</v>
          </cell>
        </row>
        <row r="7">
          <cell r="A7" t="str">
            <v xml:space="preserve">Landwirtschaft </v>
          </cell>
          <cell r="B7">
            <v>17413</v>
          </cell>
          <cell r="C7">
            <v>14659</v>
          </cell>
        </row>
        <row r="8">
          <cell r="A8" t="str">
            <v>Energiewirtschaft</v>
          </cell>
          <cell r="B8">
            <v>16451</v>
          </cell>
          <cell r="C8">
            <v>10540</v>
          </cell>
        </row>
        <row r="9">
          <cell r="A9" t="str">
            <v xml:space="preserve">Abfallwirtschaft und Sonstiges </v>
          </cell>
          <cell r="B9">
            <v>3707</v>
          </cell>
          <cell r="C9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7693-FAF1-4D96-9FD4-4F45C5ED58BA}">
  <dimension ref="A1:Y64"/>
  <sheetViews>
    <sheetView tabSelected="1" workbookViewId="0">
      <selection activeCell="G65" sqref="G65"/>
    </sheetView>
  </sheetViews>
  <sheetFormatPr baseColWidth="10" defaultColWidth="11.5" defaultRowHeight="15" x14ac:dyDescent="0.2"/>
  <cols>
    <col min="1" max="1" width="28.6640625" customWidth="1"/>
  </cols>
  <sheetData>
    <row r="1" spans="1:25" x14ac:dyDescent="0.2">
      <c r="A1" s="1" t="s">
        <v>0</v>
      </c>
    </row>
    <row r="3" spans="1:25" x14ac:dyDescent="0.2">
      <c r="A3" t="s">
        <v>1</v>
      </c>
    </row>
    <row r="5" spans="1:25" x14ac:dyDescent="0.2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x14ac:dyDescent="0.2">
      <c r="A6" s="1"/>
    </row>
    <row r="7" spans="1:25" x14ac:dyDescent="0.2">
      <c r="B7" s="5">
        <v>1990</v>
      </c>
      <c r="C7" s="6">
        <v>1995</v>
      </c>
      <c r="D7" s="7">
        <v>2000</v>
      </c>
      <c r="E7" s="7">
        <v>2003</v>
      </c>
      <c r="F7" s="7">
        <v>2004</v>
      </c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7">
        <v>2013</v>
      </c>
      <c r="P7" s="7">
        <v>2014</v>
      </c>
      <c r="Q7" s="7">
        <v>2015</v>
      </c>
      <c r="R7" s="7">
        <v>2016</v>
      </c>
      <c r="S7" s="7">
        <v>2017</v>
      </c>
      <c r="T7" s="8">
        <v>2018</v>
      </c>
      <c r="U7" s="8">
        <v>2019</v>
      </c>
      <c r="V7" s="8">
        <v>2020</v>
      </c>
      <c r="W7" s="7">
        <v>2021</v>
      </c>
      <c r="Y7" s="18"/>
    </row>
    <row r="8" spans="1:25" s="4" customFormat="1" ht="32" x14ac:dyDescent="0.2">
      <c r="A8" s="11" t="s">
        <v>3</v>
      </c>
      <c r="B8" s="4">
        <v>111916</v>
      </c>
      <c r="C8" s="4">
        <v>113770</v>
      </c>
      <c r="D8" s="4">
        <v>110910</v>
      </c>
      <c r="E8" s="4">
        <v>103983</v>
      </c>
      <c r="F8" s="4">
        <v>102355</v>
      </c>
      <c r="G8" s="4">
        <v>99367</v>
      </c>
      <c r="H8" s="4">
        <v>100406</v>
      </c>
      <c r="I8" s="4">
        <v>93470</v>
      </c>
      <c r="J8" s="4">
        <v>98073</v>
      </c>
      <c r="K8" s="12">
        <v>94727</v>
      </c>
      <c r="L8" s="12">
        <v>97967</v>
      </c>
      <c r="M8" s="4">
        <v>96567</v>
      </c>
      <c r="N8" s="12">
        <v>96642</v>
      </c>
      <c r="O8" s="12">
        <v>97276</v>
      </c>
      <c r="P8" s="12">
        <v>93176</v>
      </c>
      <c r="Q8" s="4">
        <v>94014</v>
      </c>
      <c r="R8" s="12">
        <v>95744</v>
      </c>
      <c r="S8" s="12">
        <v>95433</v>
      </c>
      <c r="T8" s="12">
        <v>93829</v>
      </c>
      <c r="U8" s="12">
        <v>95354</v>
      </c>
      <c r="V8" s="4">
        <v>91333</v>
      </c>
      <c r="W8" s="4">
        <v>92034</v>
      </c>
    </row>
    <row r="15" spans="1:25" s="4" customFormat="1" x14ac:dyDescent="0.2"/>
    <row r="16" spans="1:25" x14ac:dyDescent="0.2">
      <c r="A16" s="13"/>
    </row>
    <row r="17" spans="1:4" x14ac:dyDescent="0.2">
      <c r="A17" s="2"/>
      <c r="B17" s="3"/>
      <c r="D17" s="3"/>
    </row>
    <row r="18" spans="1:4" x14ac:dyDescent="0.2">
      <c r="A18" s="13"/>
    </row>
    <row r="30" spans="1:4" x14ac:dyDescent="0.2">
      <c r="A30" s="1" t="s">
        <v>4</v>
      </c>
    </row>
    <row r="31" spans="1:4" x14ac:dyDescent="0.2">
      <c r="A31" t="s">
        <v>5</v>
      </c>
    </row>
    <row r="34" spans="1:24" x14ac:dyDescent="0.2">
      <c r="A34" s="1" t="s">
        <v>6</v>
      </c>
    </row>
    <row r="36" spans="1:24" x14ac:dyDescent="0.2">
      <c r="B36" s="5">
        <v>1990</v>
      </c>
      <c r="C36" s="6">
        <v>1995</v>
      </c>
      <c r="D36" s="7">
        <v>2000</v>
      </c>
      <c r="E36" s="7">
        <v>2003</v>
      </c>
      <c r="F36" s="7">
        <v>2004</v>
      </c>
      <c r="G36" s="7">
        <v>2005</v>
      </c>
      <c r="H36" s="7">
        <v>2006</v>
      </c>
      <c r="I36" s="7">
        <v>2007</v>
      </c>
      <c r="J36" s="7">
        <v>2008</v>
      </c>
      <c r="K36" s="7">
        <v>2009</v>
      </c>
      <c r="L36" s="7">
        <v>2010</v>
      </c>
      <c r="M36" s="7">
        <v>2011</v>
      </c>
      <c r="N36" s="7">
        <v>2012</v>
      </c>
      <c r="O36" s="7">
        <v>2013</v>
      </c>
      <c r="P36" s="7">
        <v>2014</v>
      </c>
      <c r="Q36" s="7">
        <v>2015</v>
      </c>
      <c r="R36" s="7">
        <v>2016</v>
      </c>
      <c r="S36" s="7">
        <v>2017</v>
      </c>
      <c r="T36" s="8">
        <v>2018</v>
      </c>
      <c r="U36" s="8">
        <v>2019</v>
      </c>
      <c r="V36" s="8">
        <v>2020</v>
      </c>
      <c r="W36" s="7">
        <v>2021</v>
      </c>
      <c r="X36" s="24">
        <v>2022</v>
      </c>
    </row>
    <row r="37" spans="1:24" x14ac:dyDescent="0.2">
      <c r="A37" t="s">
        <v>7</v>
      </c>
      <c r="B37" s="4">
        <v>111916</v>
      </c>
      <c r="C37" s="4">
        <v>113770</v>
      </c>
      <c r="D37" s="4">
        <v>110910</v>
      </c>
      <c r="E37" s="4">
        <v>103983</v>
      </c>
      <c r="F37" s="4">
        <v>102355</v>
      </c>
      <c r="G37" s="4">
        <v>99367</v>
      </c>
      <c r="H37" s="4">
        <v>100406</v>
      </c>
      <c r="I37" s="4">
        <v>93470</v>
      </c>
      <c r="J37" s="4">
        <v>98073</v>
      </c>
      <c r="K37" s="12">
        <v>94727</v>
      </c>
      <c r="L37" s="12">
        <v>97967</v>
      </c>
      <c r="M37" s="4">
        <v>96567</v>
      </c>
      <c r="N37" s="12">
        <v>96642</v>
      </c>
      <c r="O37" s="12">
        <v>97276</v>
      </c>
      <c r="P37" s="12">
        <v>93176</v>
      </c>
      <c r="Q37" s="4">
        <v>94014</v>
      </c>
      <c r="R37" s="12">
        <v>95744</v>
      </c>
      <c r="S37" s="12">
        <v>95433</v>
      </c>
      <c r="T37" s="12">
        <v>93829</v>
      </c>
      <c r="U37" s="12">
        <v>95354</v>
      </c>
      <c r="V37" s="4">
        <v>91333</v>
      </c>
      <c r="W37" s="4">
        <v>92034</v>
      </c>
    </row>
    <row r="38" spans="1:24" ht="15" customHeight="1" x14ac:dyDescent="0.2">
      <c r="A38" t="s">
        <v>8</v>
      </c>
      <c r="B38" s="25">
        <v>1251225</v>
      </c>
      <c r="C38" s="25">
        <v>1120661</v>
      </c>
      <c r="D38" s="25">
        <v>1040192</v>
      </c>
      <c r="E38" s="25">
        <v>1029390</v>
      </c>
      <c r="F38" s="25">
        <v>1010291</v>
      </c>
      <c r="G38" s="25">
        <v>984987</v>
      </c>
      <c r="H38" s="25">
        <v>991897</v>
      </c>
      <c r="I38" s="25">
        <v>964865</v>
      </c>
      <c r="J38" s="25">
        <v>964974</v>
      </c>
      <c r="K38" s="25">
        <v>898336</v>
      </c>
      <c r="L38" s="25">
        <v>932379</v>
      </c>
      <c r="M38" s="25">
        <v>907502</v>
      </c>
      <c r="N38" s="25">
        <v>913348</v>
      </c>
      <c r="O38" s="25">
        <v>933505</v>
      </c>
      <c r="P38" s="25">
        <v>893394</v>
      </c>
      <c r="Q38" s="25">
        <v>896658</v>
      </c>
      <c r="R38" s="25">
        <v>898560</v>
      </c>
      <c r="S38" s="25">
        <v>881583</v>
      </c>
      <c r="T38" s="25">
        <v>846171</v>
      </c>
      <c r="U38" s="25">
        <v>794634</v>
      </c>
      <c r="V38" s="25">
        <v>730923</v>
      </c>
      <c r="W38" s="25">
        <v>760358</v>
      </c>
      <c r="X38" s="26">
        <v>745614</v>
      </c>
    </row>
    <row r="58" spans="1:10" x14ac:dyDescent="0.2">
      <c r="A58" s="1" t="s">
        <v>9</v>
      </c>
    </row>
    <row r="59" spans="1:10" ht="64" x14ac:dyDescent="0.2">
      <c r="A59" s="13"/>
      <c r="B59" s="5">
        <v>1990</v>
      </c>
      <c r="C59" s="7">
        <v>2021</v>
      </c>
      <c r="D59" s="13"/>
      <c r="E59" s="2" t="s">
        <v>10</v>
      </c>
      <c r="F59" s="2" t="s">
        <v>11</v>
      </c>
      <c r="G59" s="37" t="s">
        <v>12</v>
      </c>
      <c r="H59" s="13"/>
      <c r="I59" s="13"/>
      <c r="J59" s="13"/>
    </row>
    <row r="60" spans="1:10" ht="16" x14ac:dyDescent="0.2">
      <c r="A60" s="13" t="s">
        <v>7</v>
      </c>
      <c r="B60" s="27">
        <v>111916</v>
      </c>
      <c r="C60" s="27">
        <v>92034</v>
      </c>
      <c r="D60" s="13"/>
      <c r="E60" s="13">
        <f>B60-C60</f>
        <v>19882</v>
      </c>
      <c r="F60" s="13">
        <f>B60/100</f>
        <v>1119.1600000000001</v>
      </c>
      <c r="G60" s="37">
        <f>E60/F60</f>
        <v>17.765109546445547</v>
      </c>
      <c r="H60" s="13"/>
      <c r="I60" s="13"/>
      <c r="J60" s="13"/>
    </row>
    <row r="61" spans="1:10" x14ac:dyDescent="0.2">
      <c r="A61" s="13"/>
      <c r="B61" s="13"/>
      <c r="C61" s="13"/>
      <c r="D61" s="13"/>
      <c r="E61" s="13"/>
      <c r="F61" s="13"/>
      <c r="G61" s="53"/>
      <c r="H61" s="13"/>
      <c r="I61" s="13"/>
      <c r="J61" s="13"/>
    </row>
    <row r="62" spans="1:10" ht="16" x14ac:dyDescent="0.2">
      <c r="A62" s="13" t="s">
        <v>13</v>
      </c>
      <c r="B62" s="25">
        <v>1251225</v>
      </c>
      <c r="C62" s="25">
        <v>760358</v>
      </c>
      <c r="D62" s="13"/>
      <c r="E62" s="28">
        <f>B62-C62</f>
        <v>490867</v>
      </c>
      <c r="F62" s="13">
        <f>B62/100</f>
        <v>12512.25</v>
      </c>
      <c r="G62" s="37">
        <f>E62/F62</f>
        <v>39.230913704569524</v>
      </c>
      <c r="H62" s="13"/>
      <c r="I62" s="13"/>
      <c r="J62" s="13"/>
    </row>
    <row r="63" spans="1:10" x14ac:dyDescent="0.2">
      <c r="A63" s="13"/>
      <c r="C63" s="13"/>
      <c r="D63" s="13"/>
      <c r="E63" s="13"/>
      <c r="F63" s="13"/>
      <c r="G63" s="13"/>
      <c r="H63" s="13"/>
      <c r="I63" s="13"/>
      <c r="J63" s="13"/>
    </row>
    <row r="64" spans="1:10" x14ac:dyDescent="0.2">
      <c r="A64" s="13"/>
      <c r="C64" s="13"/>
      <c r="D64" s="13"/>
      <c r="E64" s="13"/>
      <c r="F64" s="13"/>
      <c r="G64" s="13"/>
      <c r="H64" s="13"/>
      <c r="I64" s="13"/>
      <c r="J64" s="13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C834-D407-410E-B518-BFBE4678F012}">
  <dimension ref="A1:V34"/>
  <sheetViews>
    <sheetView workbookViewId="0">
      <selection activeCell="F31" sqref="F31"/>
    </sheetView>
  </sheetViews>
  <sheetFormatPr baseColWidth="10" defaultColWidth="11.5" defaultRowHeight="15" x14ac:dyDescent="0.2"/>
  <cols>
    <col min="1" max="1" width="41.33203125" customWidth="1"/>
  </cols>
  <sheetData>
    <row r="1" spans="1:22" x14ac:dyDescent="0.2">
      <c r="A1" s="1" t="s">
        <v>110</v>
      </c>
    </row>
    <row r="3" spans="1:22" x14ac:dyDescent="0.2">
      <c r="B3" s="5">
        <v>1990</v>
      </c>
      <c r="C3" s="6">
        <v>1995</v>
      </c>
      <c r="D3" s="7">
        <v>2000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8">
        <v>2018</v>
      </c>
      <c r="U3" s="8">
        <v>2019</v>
      </c>
      <c r="V3" s="55">
        <v>2020</v>
      </c>
    </row>
    <row r="4" spans="1:22" x14ac:dyDescent="0.2">
      <c r="A4" t="s">
        <v>111</v>
      </c>
      <c r="B4">
        <v>83928</v>
      </c>
      <c r="C4">
        <v>87504</v>
      </c>
      <c r="D4">
        <v>87025</v>
      </c>
      <c r="E4">
        <v>81610</v>
      </c>
      <c r="F4">
        <v>80325</v>
      </c>
      <c r="G4">
        <v>80856</v>
      </c>
      <c r="H4">
        <v>82187</v>
      </c>
      <c r="I4">
        <v>75214</v>
      </c>
      <c r="J4">
        <v>80033</v>
      </c>
      <c r="K4">
        <v>76609</v>
      </c>
      <c r="L4">
        <v>79799</v>
      </c>
      <c r="M4">
        <v>78312</v>
      </c>
      <c r="N4">
        <v>78333</v>
      </c>
      <c r="O4">
        <v>79008</v>
      </c>
      <c r="P4">
        <v>74679</v>
      </c>
      <c r="Q4">
        <v>75631</v>
      </c>
      <c r="R4">
        <v>77202</v>
      </c>
      <c r="S4">
        <v>77017</v>
      </c>
      <c r="T4">
        <v>75889</v>
      </c>
      <c r="U4">
        <v>77682</v>
      </c>
      <c r="V4">
        <v>74203</v>
      </c>
    </row>
    <row r="5" spans="1:22" x14ac:dyDescent="0.2">
      <c r="A5" t="s">
        <v>112</v>
      </c>
      <c r="B5">
        <v>1142</v>
      </c>
      <c r="C5">
        <v>1067</v>
      </c>
      <c r="D5">
        <v>976</v>
      </c>
      <c r="E5">
        <v>984</v>
      </c>
      <c r="F5">
        <v>1054</v>
      </c>
      <c r="G5">
        <v>1134</v>
      </c>
      <c r="H5">
        <v>1173</v>
      </c>
      <c r="I5">
        <v>1144</v>
      </c>
      <c r="J5">
        <v>1172</v>
      </c>
      <c r="K5">
        <v>1216</v>
      </c>
      <c r="L5">
        <v>1322</v>
      </c>
      <c r="M5">
        <v>1393</v>
      </c>
      <c r="N5">
        <v>1403</v>
      </c>
      <c r="O5">
        <v>1452</v>
      </c>
      <c r="P5">
        <v>1445</v>
      </c>
      <c r="Q5">
        <v>1304</v>
      </c>
      <c r="R5">
        <v>1364</v>
      </c>
      <c r="S5">
        <v>1379</v>
      </c>
      <c r="T5">
        <v>1335</v>
      </c>
      <c r="U5">
        <v>1351</v>
      </c>
      <c r="V5">
        <v>1349</v>
      </c>
    </row>
    <row r="6" spans="1:22" x14ac:dyDescent="0.2">
      <c r="A6" t="s">
        <v>113</v>
      </c>
      <c r="B6">
        <v>425</v>
      </c>
      <c r="C6">
        <v>587</v>
      </c>
      <c r="D6">
        <v>551</v>
      </c>
      <c r="E6">
        <v>403</v>
      </c>
      <c r="F6">
        <v>403</v>
      </c>
      <c r="G6">
        <v>399</v>
      </c>
      <c r="H6">
        <v>429</v>
      </c>
      <c r="I6">
        <v>437</v>
      </c>
      <c r="J6">
        <v>453</v>
      </c>
      <c r="K6">
        <v>450</v>
      </c>
      <c r="L6">
        <v>494</v>
      </c>
      <c r="M6">
        <v>520</v>
      </c>
      <c r="N6">
        <v>533</v>
      </c>
      <c r="O6">
        <v>540</v>
      </c>
      <c r="P6">
        <v>532</v>
      </c>
      <c r="Q6">
        <v>564</v>
      </c>
      <c r="R6">
        <v>588</v>
      </c>
      <c r="S6">
        <v>598</v>
      </c>
      <c r="T6">
        <v>598</v>
      </c>
      <c r="U6">
        <v>605</v>
      </c>
      <c r="V6">
        <v>575</v>
      </c>
    </row>
    <row r="8" spans="1:22" x14ac:dyDescent="0.2">
      <c r="A8" t="s">
        <v>114</v>
      </c>
      <c r="B8">
        <f>SUM(B4:B7)</f>
        <v>85495</v>
      </c>
      <c r="C8">
        <f t="shared" ref="C8:V8" si="0">SUM(C4:C7)</f>
        <v>89158</v>
      </c>
      <c r="D8">
        <f t="shared" si="0"/>
        <v>88552</v>
      </c>
      <c r="E8">
        <f t="shared" si="0"/>
        <v>82997</v>
      </c>
      <c r="F8">
        <f t="shared" si="0"/>
        <v>81782</v>
      </c>
      <c r="G8">
        <f t="shared" si="0"/>
        <v>82389</v>
      </c>
      <c r="H8">
        <f t="shared" si="0"/>
        <v>83789</v>
      </c>
      <c r="I8">
        <f t="shared" si="0"/>
        <v>76795</v>
      </c>
      <c r="J8">
        <f t="shared" si="0"/>
        <v>81658</v>
      </c>
      <c r="K8">
        <f t="shared" si="0"/>
        <v>78275</v>
      </c>
      <c r="L8">
        <f t="shared" si="0"/>
        <v>81615</v>
      </c>
      <c r="M8">
        <f t="shared" si="0"/>
        <v>80225</v>
      </c>
      <c r="N8">
        <f t="shared" si="0"/>
        <v>80269</v>
      </c>
      <c r="O8">
        <f t="shared" si="0"/>
        <v>81000</v>
      </c>
      <c r="P8">
        <f t="shared" si="0"/>
        <v>76656</v>
      </c>
      <c r="Q8">
        <f t="shared" si="0"/>
        <v>77499</v>
      </c>
      <c r="R8">
        <f t="shared" si="0"/>
        <v>79154</v>
      </c>
      <c r="S8">
        <f t="shared" si="0"/>
        <v>78994</v>
      </c>
      <c r="T8">
        <f t="shared" si="0"/>
        <v>77822</v>
      </c>
      <c r="U8">
        <f t="shared" si="0"/>
        <v>79638</v>
      </c>
      <c r="V8">
        <f t="shared" si="0"/>
        <v>76127</v>
      </c>
    </row>
    <row r="9" spans="1:22" ht="32" x14ac:dyDescent="0.2">
      <c r="A9" s="60" t="s">
        <v>115</v>
      </c>
      <c r="B9" s="3">
        <v>16451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10540</v>
      </c>
    </row>
    <row r="29" spans="9:15" x14ac:dyDescent="0.2">
      <c r="I29" s="59"/>
      <c r="J29" s="59"/>
      <c r="K29" s="59"/>
      <c r="L29" s="59"/>
      <c r="M29" s="8"/>
      <c r="N29" s="7">
        <v>2020</v>
      </c>
      <c r="O29" s="18"/>
    </row>
    <row r="30" spans="9:15" x14ac:dyDescent="0.2">
      <c r="I30" s="59" t="s">
        <v>116</v>
      </c>
      <c r="J30" s="59"/>
      <c r="K30" s="59"/>
      <c r="L30" s="59"/>
      <c r="M30" s="61"/>
      <c r="N30" s="62">
        <v>91333</v>
      </c>
      <c r="O30" s="4"/>
    </row>
    <row r="31" spans="9:15" x14ac:dyDescent="0.2">
      <c r="I31" s="59" t="s">
        <v>117</v>
      </c>
      <c r="J31" s="59"/>
      <c r="K31" s="59"/>
      <c r="L31" s="59"/>
      <c r="M31" s="59"/>
      <c r="N31" s="63">
        <v>76127</v>
      </c>
    </row>
    <row r="32" spans="9:15" x14ac:dyDescent="0.2">
      <c r="I32" t="s">
        <v>118</v>
      </c>
      <c r="N32">
        <f>N30-N31</f>
        <v>15206</v>
      </c>
    </row>
    <row r="33" spans="9:14" x14ac:dyDescent="0.2">
      <c r="I33" s="3" t="s">
        <v>119</v>
      </c>
      <c r="J33" s="3"/>
      <c r="K33" s="3"/>
      <c r="L33" s="3"/>
      <c r="M33" s="3"/>
      <c r="N33" s="3">
        <f>N31/913.33</f>
        <v>83.35103412786178</v>
      </c>
    </row>
    <row r="34" spans="9:14" x14ac:dyDescent="0.2">
      <c r="I34" t="s">
        <v>120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6797-BE75-4515-9BB4-4CCAB2D5583A}">
  <dimension ref="A1:AG13"/>
  <sheetViews>
    <sheetView topLeftCell="E1" workbookViewId="0">
      <selection activeCell="N16" sqref="N16"/>
    </sheetView>
  </sheetViews>
  <sheetFormatPr baseColWidth="10" defaultColWidth="11.5" defaultRowHeight="15" x14ac:dyDescent="0.2"/>
  <cols>
    <col min="1" max="1" width="21.5" customWidth="1"/>
  </cols>
  <sheetData>
    <row r="1" spans="1:33" x14ac:dyDescent="0.2">
      <c r="A1" s="1" t="s">
        <v>121</v>
      </c>
    </row>
    <row r="2" spans="1:33" x14ac:dyDescent="0.2">
      <c r="A2" s="1" t="s">
        <v>1</v>
      </c>
    </row>
    <row r="4" spans="1:33" x14ac:dyDescent="0.2"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6">
        <v>1995</v>
      </c>
      <c r="H4" s="19">
        <v>1996</v>
      </c>
      <c r="I4" s="19">
        <v>1997</v>
      </c>
      <c r="J4" s="19">
        <v>1998</v>
      </c>
      <c r="K4" s="19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  <c r="T4" s="7">
        <v>2008</v>
      </c>
      <c r="U4" s="7">
        <v>2009</v>
      </c>
      <c r="V4" s="7">
        <v>2010</v>
      </c>
      <c r="W4" s="7">
        <v>2011</v>
      </c>
      <c r="X4" s="7">
        <v>2012</v>
      </c>
      <c r="Y4" s="7">
        <v>2013</v>
      </c>
      <c r="Z4" s="7">
        <v>2014</v>
      </c>
      <c r="AA4" s="7">
        <v>2015</v>
      </c>
      <c r="AB4" s="7">
        <v>2016</v>
      </c>
      <c r="AC4" s="7">
        <v>2017</v>
      </c>
      <c r="AD4" s="8">
        <v>2018</v>
      </c>
      <c r="AE4" s="8">
        <v>2019</v>
      </c>
      <c r="AF4" s="8">
        <v>2020</v>
      </c>
      <c r="AG4" s="7">
        <v>2021</v>
      </c>
    </row>
    <row r="5" spans="1:33" x14ac:dyDescent="0.2">
      <c r="A5" t="s">
        <v>122</v>
      </c>
      <c r="B5">
        <v>58</v>
      </c>
      <c r="C5">
        <v>-14287</v>
      </c>
      <c r="D5">
        <v>-15630</v>
      </c>
      <c r="E5">
        <v>-15495</v>
      </c>
      <c r="F5">
        <v>-13435</v>
      </c>
      <c r="G5">
        <v>-11864</v>
      </c>
      <c r="H5">
        <v>-12729</v>
      </c>
      <c r="I5">
        <v>-12316</v>
      </c>
      <c r="J5">
        <v>-12081</v>
      </c>
      <c r="K5">
        <v>-12601</v>
      </c>
      <c r="L5">
        <v>-7363</v>
      </c>
      <c r="M5">
        <v>-9854</v>
      </c>
      <c r="N5">
        <v>-1459</v>
      </c>
      <c r="O5">
        <v>-1927</v>
      </c>
      <c r="P5">
        <v>-1874</v>
      </c>
      <c r="Q5">
        <v>-1877</v>
      </c>
      <c r="R5">
        <v>-3309</v>
      </c>
      <c r="S5">
        <v>-2473</v>
      </c>
      <c r="T5">
        <v>-7523</v>
      </c>
      <c r="U5">
        <v>-9145</v>
      </c>
      <c r="V5">
        <v>-8070</v>
      </c>
      <c r="W5">
        <v>-7916</v>
      </c>
      <c r="X5">
        <v>-10500</v>
      </c>
      <c r="Y5">
        <v>-11116</v>
      </c>
      <c r="Z5">
        <v>-10796</v>
      </c>
      <c r="AA5">
        <v>-10601</v>
      </c>
      <c r="AB5">
        <v>-11332</v>
      </c>
      <c r="AC5">
        <v>-11002</v>
      </c>
      <c r="AD5">
        <v>-9396</v>
      </c>
      <c r="AE5">
        <v>-8663</v>
      </c>
      <c r="AF5">
        <v>-7192</v>
      </c>
    </row>
    <row r="6" spans="1:33" x14ac:dyDescent="0.2">
      <c r="A6" s="29" t="s">
        <v>123</v>
      </c>
      <c r="B6">
        <v>-4471</v>
      </c>
      <c r="C6">
        <v>-18863</v>
      </c>
      <c r="D6">
        <v>-20141</v>
      </c>
      <c r="E6">
        <v>-20078</v>
      </c>
      <c r="F6">
        <v>-18036</v>
      </c>
      <c r="G6">
        <v>-16489</v>
      </c>
      <c r="H6">
        <v>-17293</v>
      </c>
      <c r="I6">
        <v>-16885</v>
      </c>
      <c r="J6">
        <v>-16633</v>
      </c>
      <c r="K6">
        <v>-17120</v>
      </c>
      <c r="L6">
        <v>-11928</v>
      </c>
      <c r="M6">
        <v>-16592</v>
      </c>
      <c r="N6">
        <v>-8138</v>
      </c>
      <c r="O6">
        <v>-8438</v>
      </c>
      <c r="P6">
        <v>-8210</v>
      </c>
      <c r="Q6">
        <v>-8041</v>
      </c>
      <c r="R6">
        <v>-7708</v>
      </c>
      <c r="S6">
        <v>-6703</v>
      </c>
      <c r="T6">
        <v>-11558</v>
      </c>
      <c r="U6">
        <v>-12993</v>
      </c>
      <c r="V6">
        <v>-11728</v>
      </c>
      <c r="W6">
        <v>-11423</v>
      </c>
      <c r="X6">
        <v>-13877</v>
      </c>
      <c r="Y6">
        <v>-14756</v>
      </c>
      <c r="Z6">
        <v>-14543</v>
      </c>
      <c r="AA6">
        <v>-14303</v>
      </c>
      <c r="AB6">
        <v>-14936</v>
      </c>
      <c r="AC6">
        <v>-14695</v>
      </c>
      <c r="AD6">
        <v>-13044</v>
      </c>
      <c r="AE6">
        <v>-12260</v>
      </c>
      <c r="AF6">
        <v>-10725</v>
      </c>
    </row>
    <row r="7" spans="1:33" x14ac:dyDescent="0.2">
      <c r="A7" s="29" t="s">
        <v>103</v>
      </c>
      <c r="B7">
        <v>1542</v>
      </c>
      <c r="C7">
        <v>1567</v>
      </c>
      <c r="D7">
        <v>1572</v>
      </c>
      <c r="E7">
        <v>1573</v>
      </c>
      <c r="F7">
        <v>1573</v>
      </c>
      <c r="G7">
        <v>1571</v>
      </c>
      <c r="H7">
        <v>1569</v>
      </c>
      <c r="I7">
        <v>1570</v>
      </c>
      <c r="J7">
        <v>1569</v>
      </c>
      <c r="K7">
        <v>1565</v>
      </c>
      <c r="L7">
        <v>1564</v>
      </c>
      <c r="M7">
        <v>2197</v>
      </c>
      <c r="N7">
        <v>2280</v>
      </c>
      <c r="O7">
        <v>2380</v>
      </c>
      <c r="P7">
        <v>2346</v>
      </c>
      <c r="Q7">
        <v>2435</v>
      </c>
      <c r="R7">
        <v>1871</v>
      </c>
      <c r="S7">
        <v>1858</v>
      </c>
      <c r="T7">
        <v>1840</v>
      </c>
      <c r="U7">
        <v>1822</v>
      </c>
      <c r="V7">
        <v>1820</v>
      </c>
      <c r="W7">
        <v>2182</v>
      </c>
      <c r="X7">
        <v>2366</v>
      </c>
      <c r="Y7">
        <v>2626</v>
      </c>
      <c r="Z7">
        <v>2711</v>
      </c>
      <c r="AA7">
        <v>3088</v>
      </c>
      <c r="AB7">
        <v>3056</v>
      </c>
      <c r="AC7">
        <v>3049</v>
      </c>
      <c r="AD7">
        <v>3047</v>
      </c>
      <c r="AE7">
        <v>3038</v>
      </c>
      <c r="AF7">
        <v>3027</v>
      </c>
    </row>
    <row r="8" spans="1:33" x14ac:dyDescent="0.2">
      <c r="A8" s="29" t="s">
        <v>104</v>
      </c>
      <c r="B8">
        <v>2374</v>
      </c>
      <c r="C8">
        <v>2389</v>
      </c>
      <c r="D8">
        <v>2321</v>
      </c>
      <c r="E8">
        <v>2390</v>
      </c>
      <c r="F8">
        <v>2408</v>
      </c>
      <c r="G8">
        <v>2432</v>
      </c>
      <c r="H8">
        <v>2374</v>
      </c>
      <c r="I8">
        <v>2376</v>
      </c>
      <c r="J8">
        <v>2359</v>
      </c>
      <c r="K8">
        <v>2330</v>
      </c>
      <c r="L8">
        <v>2378</v>
      </c>
      <c r="M8">
        <v>3013</v>
      </c>
      <c r="N8">
        <v>2904</v>
      </c>
      <c r="O8">
        <v>2724</v>
      </c>
      <c r="P8">
        <v>2629</v>
      </c>
      <c r="Q8">
        <v>2478</v>
      </c>
      <c r="R8">
        <v>1800</v>
      </c>
      <c r="S8">
        <v>1731</v>
      </c>
      <c r="T8">
        <v>1629</v>
      </c>
      <c r="U8">
        <v>1546</v>
      </c>
      <c r="V8">
        <v>1460</v>
      </c>
      <c r="W8">
        <v>1149</v>
      </c>
      <c r="X8">
        <v>925</v>
      </c>
      <c r="Y8">
        <v>856</v>
      </c>
      <c r="Z8">
        <v>791</v>
      </c>
      <c r="AA8">
        <v>306</v>
      </c>
      <c r="AB8">
        <v>237</v>
      </c>
      <c r="AC8">
        <v>239</v>
      </c>
      <c r="AD8">
        <v>186</v>
      </c>
      <c r="AE8">
        <v>111</v>
      </c>
      <c r="AF8">
        <v>25</v>
      </c>
    </row>
    <row r="9" spans="1:33" x14ac:dyDescent="0.2">
      <c r="A9" s="29" t="s">
        <v>124</v>
      </c>
      <c r="B9">
        <v>335</v>
      </c>
      <c r="C9">
        <v>336</v>
      </c>
      <c r="D9">
        <v>336</v>
      </c>
      <c r="E9">
        <v>336</v>
      </c>
      <c r="F9">
        <v>336</v>
      </c>
      <c r="G9">
        <v>336</v>
      </c>
      <c r="H9">
        <v>336</v>
      </c>
      <c r="I9">
        <v>336</v>
      </c>
      <c r="J9">
        <v>336</v>
      </c>
      <c r="K9">
        <v>337</v>
      </c>
      <c r="L9">
        <v>337</v>
      </c>
      <c r="M9">
        <v>457</v>
      </c>
      <c r="N9">
        <v>463</v>
      </c>
      <c r="O9">
        <v>456</v>
      </c>
      <c r="P9">
        <v>452</v>
      </c>
      <c r="Q9">
        <v>447</v>
      </c>
      <c r="R9">
        <v>366</v>
      </c>
      <c r="S9">
        <v>367</v>
      </c>
      <c r="T9">
        <v>365</v>
      </c>
      <c r="U9">
        <v>365</v>
      </c>
      <c r="V9">
        <v>366</v>
      </c>
      <c r="W9">
        <v>307</v>
      </c>
      <c r="X9">
        <v>308</v>
      </c>
      <c r="Y9">
        <v>311</v>
      </c>
      <c r="Z9">
        <v>316</v>
      </c>
      <c r="AA9">
        <v>319</v>
      </c>
      <c r="AB9">
        <v>330</v>
      </c>
      <c r="AC9">
        <v>333</v>
      </c>
      <c r="AD9">
        <v>336</v>
      </c>
      <c r="AE9">
        <v>340</v>
      </c>
      <c r="AF9">
        <v>344</v>
      </c>
    </row>
    <row r="10" spans="1:33" x14ac:dyDescent="0.2">
      <c r="A10" s="29" t="s">
        <v>125</v>
      </c>
      <c r="B10">
        <v>279</v>
      </c>
      <c r="C10">
        <v>284</v>
      </c>
      <c r="D10">
        <v>282</v>
      </c>
      <c r="E10">
        <v>285</v>
      </c>
      <c r="F10">
        <v>284</v>
      </c>
      <c r="G10">
        <v>285</v>
      </c>
      <c r="H10">
        <v>285</v>
      </c>
      <c r="I10">
        <v>286</v>
      </c>
      <c r="J10">
        <v>287</v>
      </c>
      <c r="K10">
        <v>287</v>
      </c>
      <c r="L10">
        <v>286</v>
      </c>
      <c r="M10">
        <v>1072</v>
      </c>
      <c r="N10">
        <v>1031</v>
      </c>
      <c r="O10">
        <v>951</v>
      </c>
      <c r="P10">
        <v>909</v>
      </c>
      <c r="Q10">
        <v>804</v>
      </c>
      <c r="R10">
        <v>362</v>
      </c>
      <c r="S10">
        <v>274</v>
      </c>
      <c r="T10">
        <v>202</v>
      </c>
      <c r="U10">
        <v>115</v>
      </c>
      <c r="V10">
        <v>12</v>
      </c>
      <c r="W10">
        <v>-131</v>
      </c>
      <c r="X10">
        <v>-220</v>
      </c>
      <c r="Y10">
        <v>-153</v>
      </c>
      <c r="Z10">
        <v>-72</v>
      </c>
      <c r="AA10">
        <v>-11</v>
      </c>
      <c r="AB10">
        <v>-20</v>
      </c>
      <c r="AC10">
        <v>71</v>
      </c>
      <c r="AD10">
        <v>80</v>
      </c>
      <c r="AE10">
        <v>109</v>
      </c>
      <c r="AF10">
        <v>138</v>
      </c>
    </row>
    <row r="13" spans="1:33" x14ac:dyDescent="0.2">
      <c r="A13" t="s">
        <v>126</v>
      </c>
      <c r="B13">
        <f>SUM(B6:B10)</f>
        <v>59</v>
      </c>
      <c r="C13">
        <f t="shared" ref="C13:AF13" si="0">SUM(C6:C10)</f>
        <v>-14287</v>
      </c>
      <c r="D13">
        <f t="shared" si="0"/>
        <v>-15630</v>
      </c>
      <c r="E13">
        <f t="shared" si="0"/>
        <v>-15494</v>
      </c>
      <c r="F13">
        <f t="shared" si="0"/>
        <v>-13435</v>
      </c>
      <c r="G13">
        <f t="shared" si="0"/>
        <v>-11865</v>
      </c>
      <c r="H13">
        <f t="shared" si="0"/>
        <v>-12729</v>
      </c>
      <c r="I13">
        <f t="shared" si="0"/>
        <v>-12317</v>
      </c>
      <c r="J13">
        <f t="shared" si="0"/>
        <v>-12082</v>
      </c>
      <c r="K13">
        <f t="shared" si="0"/>
        <v>-12601</v>
      </c>
      <c r="L13">
        <f t="shared" si="0"/>
        <v>-7363</v>
      </c>
      <c r="M13">
        <f t="shared" si="0"/>
        <v>-9853</v>
      </c>
      <c r="N13">
        <f t="shared" si="0"/>
        <v>-1460</v>
      </c>
      <c r="O13">
        <f t="shared" si="0"/>
        <v>-1927</v>
      </c>
      <c r="P13">
        <f t="shared" si="0"/>
        <v>-1874</v>
      </c>
      <c r="Q13">
        <f t="shared" si="0"/>
        <v>-1877</v>
      </c>
      <c r="R13">
        <f t="shared" si="0"/>
        <v>-3309</v>
      </c>
      <c r="S13">
        <f t="shared" si="0"/>
        <v>-2473</v>
      </c>
      <c r="T13">
        <f t="shared" si="0"/>
        <v>-7522</v>
      </c>
      <c r="U13">
        <f t="shared" si="0"/>
        <v>-9145</v>
      </c>
      <c r="V13">
        <f t="shared" si="0"/>
        <v>-8070</v>
      </c>
      <c r="W13">
        <f>SUM(W6:W10)</f>
        <v>-7916</v>
      </c>
      <c r="X13">
        <f t="shared" si="0"/>
        <v>-10498</v>
      </c>
      <c r="Y13">
        <f t="shared" si="0"/>
        <v>-11116</v>
      </c>
      <c r="Z13">
        <f t="shared" si="0"/>
        <v>-10797</v>
      </c>
      <c r="AA13">
        <f t="shared" si="0"/>
        <v>-10601</v>
      </c>
      <c r="AB13">
        <f t="shared" si="0"/>
        <v>-11333</v>
      </c>
      <c r="AC13">
        <f t="shared" si="0"/>
        <v>-11003</v>
      </c>
      <c r="AD13">
        <f t="shared" si="0"/>
        <v>-9395</v>
      </c>
      <c r="AE13">
        <f t="shared" si="0"/>
        <v>-8662</v>
      </c>
      <c r="AF13">
        <f t="shared" si="0"/>
        <v>-7191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076A-0686-4DBC-BEB8-A990F1D02179}">
  <dimension ref="A1:AG8"/>
  <sheetViews>
    <sheetView topLeftCell="B1" workbookViewId="0">
      <selection activeCell="V32" sqref="V32"/>
    </sheetView>
  </sheetViews>
  <sheetFormatPr baseColWidth="10" defaultColWidth="11.5" defaultRowHeight="15" x14ac:dyDescent="0.2"/>
  <sheetData>
    <row r="1" spans="1:33" x14ac:dyDescent="0.2">
      <c r="A1" s="1" t="s">
        <v>14</v>
      </c>
    </row>
    <row r="3" spans="1:33" x14ac:dyDescent="0.2">
      <c r="A3" t="s">
        <v>1</v>
      </c>
    </row>
    <row r="5" spans="1:33" x14ac:dyDescent="0.2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3" x14ac:dyDescent="0.2">
      <c r="A6" s="13"/>
    </row>
    <row r="7" spans="1:33" x14ac:dyDescent="0.2">
      <c r="B7" s="5">
        <v>1990</v>
      </c>
      <c r="C7" s="6">
        <v>1995</v>
      </c>
      <c r="D7" s="7">
        <v>2000</v>
      </c>
      <c r="E7" s="7">
        <v>2003</v>
      </c>
      <c r="F7" s="7">
        <v>2004</v>
      </c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7">
        <v>2013</v>
      </c>
      <c r="P7" s="7">
        <v>2014</v>
      </c>
      <c r="Q7" s="7">
        <v>2015</v>
      </c>
      <c r="R7" s="7">
        <v>2016</v>
      </c>
      <c r="S7" s="7">
        <v>2017</v>
      </c>
      <c r="T7" s="8">
        <v>2018</v>
      </c>
      <c r="U7" s="8">
        <v>2019</v>
      </c>
      <c r="V7" s="8">
        <v>2020</v>
      </c>
      <c r="W7" s="7">
        <v>2021</v>
      </c>
    </row>
    <row r="8" spans="1:33" ht="96" x14ac:dyDescent="0.2">
      <c r="A8" s="11" t="s">
        <v>3</v>
      </c>
      <c r="B8" s="4">
        <v>9.9</v>
      </c>
      <c r="C8" s="4">
        <v>9.5</v>
      </c>
      <c r="D8" s="4">
        <v>9.1999999999999993</v>
      </c>
      <c r="E8" s="4">
        <v>8.5</v>
      </c>
      <c r="F8" s="4">
        <v>8.3000000000000007</v>
      </c>
      <c r="G8" s="4">
        <v>8.1</v>
      </c>
      <c r="H8" s="4">
        <v>8.1</v>
      </c>
      <c r="I8" s="4">
        <v>7.6</v>
      </c>
      <c r="J8" s="4">
        <v>7.9</v>
      </c>
      <c r="K8" s="4">
        <v>7.7</v>
      </c>
      <c r="L8" s="4">
        <v>7.9</v>
      </c>
      <c r="M8" s="4">
        <v>7.8</v>
      </c>
      <c r="N8" s="4">
        <v>7.7</v>
      </c>
      <c r="O8" s="4">
        <v>7.7</v>
      </c>
      <c r="P8" s="4">
        <v>7.4</v>
      </c>
      <c r="Q8" s="4">
        <v>7.4</v>
      </c>
      <c r="R8" s="4">
        <v>7.4</v>
      </c>
      <c r="S8" s="4">
        <v>7.4</v>
      </c>
      <c r="T8" s="4">
        <v>7.2</v>
      </c>
      <c r="U8" s="4">
        <v>7.3</v>
      </c>
      <c r="V8" s="4">
        <v>7</v>
      </c>
      <c r="W8" s="4">
        <v>7</v>
      </c>
      <c r="X8" s="4"/>
      <c r="Y8" s="4"/>
      <c r="Z8" s="4"/>
      <c r="AA8" s="4"/>
      <c r="AB8" s="4"/>
      <c r="AC8" s="4"/>
      <c r="AD8" s="4"/>
      <c r="AE8" s="4"/>
      <c r="AF8" s="4"/>
      <c r="AG8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5F52-7280-4B88-9A94-D973C62B5DF3}">
  <dimension ref="A1:BA75"/>
  <sheetViews>
    <sheetView workbookViewId="0">
      <selection activeCell="C59" sqref="C59"/>
    </sheetView>
  </sheetViews>
  <sheetFormatPr baseColWidth="10" defaultColWidth="11.5" defaultRowHeight="15" x14ac:dyDescent="0.2"/>
  <cols>
    <col min="1" max="1" width="28.6640625" customWidth="1"/>
  </cols>
  <sheetData>
    <row r="1" spans="1:52" x14ac:dyDescent="0.2">
      <c r="A1" s="1" t="s">
        <v>16</v>
      </c>
    </row>
    <row r="3" spans="1:52" x14ac:dyDescent="0.2">
      <c r="A3" t="s">
        <v>1</v>
      </c>
    </row>
    <row r="5" spans="1:52" x14ac:dyDescent="0.2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x14ac:dyDescent="0.2">
      <c r="A6" s="1"/>
      <c r="AP6" s="17" t="s">
        <v>17</v>
      </c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x14ac:dyDescent="0.2">
      <c r="B7" s="5">
        <v>1990</v>
      </c>
      <c r="C7" s="5">
        <v>1991</v>
      </c>
      <c r="D7" s="5">
        <v>1992</v>
      </c>
      <c r="E7" s="5">
        <v>1993</v>
      </c>
      <c r="F7" s="5">
        <v>1994</v>
      </c>
      <c r="G7" s="6">
        <v>1995</v>
      </c>
      <c r="H7" s="19">
        <v>1996</v>
      </c>
      <c r="I7" s="19">
        <v>1997</v>
      </c>
      <c r="J7" s="19">
        <v>1998</v>
      </c>
      <c r="K7" s="19">
        <v>1999</v>
      </c>
      <c r="L7" s="7">
        <v>2000</v>
      </c>
      <c r="M7" s="7">
        <v>2001</v>
      </c>
      <c r="N7" s="7">
        <v>2002</v>
      </c>
      <c r="O7" s="7">
        <v>2003</v>
      </c>
      <c r="P7" s="7">
        <v>2004</v>
      </c>
      <c r="Q7" s="7">
        <v>2005</v>
      </c>
      <c r="R7" s="7">
        <v>2006</v>
      </c>
      <c r="S7" s="7">
        <v>2007</v>
      </c>
      <c r="T7" s="7">
        <v>2008</v>
      </c>
      <c r="U7" s="7">
        <v>2009</v>
      </c>
      <c r="V7" s="7">
        <v>2010</v>
      </c>
      <c r="W7" s="7">
        <v>2011</v>
      </c>
      <c r="X7" s="7">
        <v>2012</v>
      </c>
      <c r="Y7" s="7">
        <v>2013</v>
      </c>
      <c r="Z7" s="7">
        <v>2014</v>
      </c>
      <c r="AA7" s="7">
        <v>2015</v>
      </c>
      <c r="AB7" s="7">
        <v>2016</v>
      </c>
      <c r="AC7" s="7">
        <v>2017</v>
      </c>
      <c r="AD7" s="8">
        <v>2018</v>
      </c>
      <c r="AE7" s="8">
        <v>2019</v>
      </c>
      <c r="AF7" s="8">
        <v>2020</v>
      </c>
      <c r="AG7" s="7">
        <v>2021</v>
      </c>
      <c r="AH7" s="7">
        <v>2022</v>
      </c>
      <c r="AI7" s="7">
        <v>2023</v>
      </c>
      <c r="AJ7" s="7">
        <v>2024</v>
      </c>
      <c r="AK7" s="7">
        <v>2025</v>
      </c>
      <c r="AL7" s="7">
        <v>2026</v>
      </c>
      <c r="AM7" s="7">
        <v>2027</v>
      </c>
      <c r="AN7" s="7">
        <v>2028</v>
      </c>
      <c r="AO7" s="7">
        <v>2029</v>
      </c>
      <c r="AP7" s="15">
        <v>2030</v>
      </c>
      <c r="AQ7" s="15">
        <v>2031</v>
      </c>
      <c r="AR7" s="15">
        <v>2032</v>
      </c>
      <c r="AS7" s="15">
        <v>2033</v>
      </c>
      <c r="AT7" s="15">
        <v>2034</v>
      </c>
      <c r="AU7" s="15">
        <v>2035</v>
      </c>
      <c r="AV7" s="15">
        <v>2036</v>
      </c>
      <c r="AW7" s="15">
        <v>2037</v>
      </c>
      <c r="AX7" s="15">
        <v>2038</v>
      </c>
      <c r="AY7" s="15">
        <v>2039</v>
      </c>
      <c r="AZ7" s="14">
        <v>2040</v>
      </c>
    </row>
    <row r="8" spans="1:52" s="4" customFormat="1" ht="32" x14ac:dyDescent="0.2">
      <c r="A8" s="11" t="s">
        <v>3</v>
      </c>
      <c r="B8" s="4">
        <v>111916</v>
      </c>
      <c r="G8" s="4">
        <v>113770</v>
      </c>
      <c r="L8" s="4">
        <v>110910</v>
      </c>
      <c r="O8" s="4">
        <v>103983</v>
      </c>
      <c r="P8" s="4">
        <v>102355</v>
      </c>
      <c r="Q8" s="4">
        <v>99367</v>
      </c>
      <c r="R8" s="4">
        <v>100406</v>
      </c>
      <c r="S8" s="4">
        <v>93470</v>
      </c>
      <c r="T8" s="4">
        <v>98073</v>
      </c>
      <c r="U8" s="12">
        <v>94727</v>
      </c>
      <c r="V8" s="12">
        <v>97967</v>
      </c>
      <c r="W8" s="4">
        <v>96567</v>
      </c>
      <c r="X8" s="12">
        <v>96642</v>
      </c>
      <c r="Y8" s="12">
        <v>97276</v>
      </c>
      <c r="Z8" s="12">
        <v>93176</v>
      </c>
      <c r="AA8" s="4">
        <v>94014</v>
      </c>
      <c r="AB8" s="12">
        <v>95744</v>
      </c>
      <c r="AC8" s="12">
        <v>95433</v>
      </c>
      <c r="AD8" s="12">
        <v>93829</v>
      </c>
      <c r="AE8" s="12">
        <v>95354</v>
      </c>
      <c r="AF8" s="4">
        <v>91333</v>
      </c>
      <c r="AG8" s="4">
        <v>92034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>
        <v>0</v>
      </c>
    </row>
    <row r="10" spans="1:52" x14ac:dyDescent="0.2">
      <c r="A10" s="13"/>
    </row>
    <row r="29" spans="1:52" x14ac:dyDescent="0.2">
      <c r="A29" s="1" t="s">
        <v>18</v>
      </c>
    </row>
    <row r="31" spans="1:52" x14ac:dyDescent="0.2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x14ac:dyDescent="0.2">
      <c r="A32" s="13"/>
      <c r="AP32" s="17" t="s">
        <v>17</v>
      </c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3" x14ac:dyDescent="0.2">
      <c r="B33" s="5">
        <v>1990</v>
      </c>
      <c r="C33" s="5">
        <v>1991</v>
      </c>
      <c r="D33" s="5">
        <v>1992</v>
      </c>
      <c r="E33" s="5">
        <v>1993</v>
      </c>
      <c r="F33" s="5">
        <v>1994</v>
      </c>
      <c r="G33" s="6">
        <v>1995</v>
      </c>
      <c r="H33" s="19">
        <v>1996</v>
      </c>
      <c r="I33" s="19">
        <v>1997</v>
      </c>
      <c r="J33" s="19">
        <v>1998</v>
      </c>
      <c r="K33" s="19">
        <v>1999</v>
      </c>
      <c r="L33" s="7">
        <v>2000</v>
      </c>
      <c r="M33" s="7">
        <v>2001</v>
      </c>
      <c r="N33" s="7">
        <v>2002</v>
      </c>
      <c r="O33" s="7">
        <v>2003</v>
      </c>
      <c r="P33" s="7">
        <v>2004</v>
      </c>
      <c r="Q33" s="7">
        <v>2005</v>
      </c>
      <c r="R33" s="7">
        <v>2006</v>
      </c>
      <c r="S33" s="7">
        <v>2007</v>
      </c>
      <c r="T33" s="7">
        <v>2008</v>
      </c>
      <c r="U33" s="7">
        <v>2009</v>
      </c>
      <c r="V33" s="7">
        <v>2010</v>
      </c>
      <c r="W33" s="7">
        <v>2011</v>
      </c>
      <c r="X33" s="7">
        <v>2012</v>
      </c>
      <c r="Y33" s="7">
        <v>2013</v>
      </c>
      <c r="Z33" s="7">
        <v>2014</v>
      </c>
      <c r="AA33" s="7">
        <v>2015</v>
      </c>
      <c r="AB33" s="7">
        <v>2016</v>
      </c>
      <c r="AC33" s="7">
        <v>2017</v>
      </c>
      <c r="AD33" s="8">
        <v>2018</v>
      </c>
      <c r="AE33" s="8">
        <v>2019</v>
      </c>
      <c r="AF33" s="8">
        <v>2020</v>
      </c>
      <c r="AG33" s="7">
        <v>2021</v>
      </c>
      <c r="AH33" s="7">
        <v>2022</v>
      </c>
      <c r="AI33" s="7">
        <v>2023</v>
      </c>
      <c r="AJ33" s="7">
        <v>2024</v>
      </c>
      <c r="AK33" s="7">
        <v>2025</v>
      </c>
      <c r="AL33" s="7">
        <v>2026</v>
      </c>
      <c r="AM33" s="7">
        <v>2027</v>
      </c>
      <c r="AN33" s="7">
        <v>2028</v>
      </c>
      <c r="AO33" s="7">
        <v>2029</v>
      </c>
      <c r="AP33" s="15">
        <v>2030</v>
      </c>
      <c r="AQ33" s="15">
        <v>2031</v>
      </c>
      <c r="AR33" s="15">
        <v>2032</v>
      </c>
      <c r="AS33" s="15">
        <v>2033</v>
      </c>
      <c r="AT33" s="15">
        <v>2034</v>
      </c>
      <c r="AU33" s="15">
        <v>2035</v>
      </c>
      <c r="AV33" s="15">
        <v>2036</v>
      </c>
      <c r="AW33" s="15">
        <v>2037</v>
      </c>
      <c r="AX33" s="15">
        <v>2038</v>
      </c>
      <c r="AY33" s="15">
        <v>2039</v>
      </c>
      <c r="AZ33" s="14">
        <v>2040</v>
      </c>
    </row>
    <row r="34" spans="1:53" ht="32" x14ac:dyDescent="0.2">
      <c r="A34" s="11" t="s">
        <v>3</v>
      </c>
      <c r="B34" s="4">
        <v>9.9</v>
      </c>
      <c r="C34" s="4"/>
      <c r="D34" s="4"/>
      <c r="E34" s="4"/>
      <c r="F34" s="4"/>
      <c r="G34" s="4">
        <v>9.5</v>
      </c>
      <c r="H34" s="4"/>
      <c r="I34" s="4"/>
      <c r="J34" s="4"/>
      <c r="K34" s="4"/>
      <c r="L34" s="4">
        <v>9.1999999999999993</v>
      </c>
      <c r="M34" s="4"/>
      <c r="N34" s="4"/>
      <c r="O34" s="4">
        <v>8.5</v>
      </c>
      <c r="P34" s="4">
        <v>8.3000000000000007</v>
      </c>
      <c r="Q34" s="4">
        <v>8.1</v>
      </c>
      <c r="R34" s="4">
        <v>8.1</v>
      </c>
      <c r="S34" s="4">
        <v>7.6</v>
      </c>
      <c r="T34" s="4">
        <v>7.9</v>
      </c>
      <c r="U34" s="4">
        <v>7.7</v>
      </c>
      <c r="V34" s="4">
        <v>7.9</v>
      </c>
      <c r="W34" s="4">
        <v>7.8</v>
      </c>
      <c r="X34" s="4">
        <v>7.7</v>
      </c>
      <c r="Y34" s="4">
        <v>7.7</v>
      </c>
      <c r="Z34" s="4">
        <v>7.4</v>
      </c>
      <c r="AA34" s="4">
        <v>7.4</v>
      </c>
      <c r="AB34" s="4">
        <v>7.4</v>
      </c>
      <c r="AC34" s="4">
        <v>7.4</v>
      </c>
      <c r="AD34" s="4">
        <v>7.2</v>
      </c>
      <c r="AE34" s="4">
        <v>7.3</v>
      </c>
      <c r="AF34" s="4">
        <v>7</v>
      </c>
      <c r="AG34" s="4">
        <v>7</v>
      </c>
      <c r="AH34" s="4"/>
      <c r="AI34" s="4"/>
      <c r="AJ34" s="4"/>
      <c r="AK34" s="4"/>
      <c r="AL34" s="4"/>
      <c r="AM34" s="4"/>
      <c r="AN34" s="4"/>
      <c r="AO34" s="4"/>
      <c r="AP34" s="17">
        <v>3.5</v>
      </c>
      <c r="AQ34" s="17"/>
      <c r="AR34" s="17"/>
      <c r="AS34" s="17"/>
      <c r="AT34" s="17"/>
      <c r="AU34" s="17"/>
      <c r="AV34" s="17"/>
      <c r="AW34" s="17"/>
      <c r="AX34" s="17"/>
      <c r="AY34" s="17"/>
      <c r="AZ34" s="16">
        <v>0</v>
      </c>
      <c r="BA34" s="4"/>
    </row>
    <row r="56" spans="1:1" x14ac:dyDescent="0.2">
      <c r="A56" s="1"/>
    </row>
    <row r="59" spans="1:1" x14ac:dyDescent="0.2">
      <c r="A59" s="64"/>
    </row>
    <row r="66" spans="1:20" x14ac:dyDescent="0.2">
      <c r="A66" s="1"/>
    </row>
    <row r="67" spans="1:20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x14ac:dyDescent="0.2">
      <c r="B68" s="4"/>
      <c r="C68" s="4"/>
      <c r="D68" s="4"/>
      <c r="E68" s="4"/>
      <c r="F68" s="4"/>
      <c r="G68" s="4"/>
      <c r="H68" s="12"/>
      <c r="I68" s="12"/>
      <c r="J68" s="4"/>
      <c r="K68" s="12"/>
      <c r="L68" s="12"/>
      <c r="M68" s="12"/>
      <c r="N68" s="4"/>
      <c r="O68" s="12"/>
      <c r="P68" s="12"/>
      <c r="Q68" s="12"/>
      <c r="R68" s="12"/>
      <c r="S68" s="4"/>
      <c r="T68" s="4"/>
    </row>
    <row r="75" spans="1:20" x14ac:dyDescent="0.2">
      <c r="A75" s="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1783-BCE6-42F2-991C-48F12EDB9240}">
  <dimension ref="A1:M48"/>
  <sheetViews>
    <sheetView workbookViewId="0">
      <selection activeCell="C9" sqref="C9"/>
    </sheetView>
  </sheetViews>
  <sheetFormatPr baseColWidth="10" defaultColWidth="11.5" defaultRowHeight="15" x14ac:dyDescent="0.2"/>
  <sheetData>
    <row r="1" spans="1:13" x14ac:dyDescent="0.2">
      <c r="A1" s="1" t="s">
        <v>19</v>
      </c>
    </row>
    <row r="2" spans="1:13" x14ac:dyDescent="0.2">
      <c r="A2" s="1"/>
    </row>
    <row r="3" spans="1:13" x14ac:dyDescent="0.2">
      <c r="A3" s="32" t="s">
        <v>20</v>
      </c>
      <c r="B3" s="32"/>
      <c r="C3" s="32"/>
      <c r="D3" s="32"/>
    </row>
    <row r="5" spans="1:13" x14ac:dyDescent="0.2">
      <c r="A5" s="1"/>
      <c r="B5" s="1">
        <v>1990</v>
      </c>
      <c r="C5" s="1">
        <v>2019</v>
      </c>
    </row>
    <row r="6" spans="1:13" x14ac:dyDescent="0.2">
      <c r="A6" s="1" t="s">
        <v>21</v>
      </c>
      <c r="B6">
        <v>26999</v>
      </c>
      <c r="C6">
        <v>28636</v>
      </c>
    </row>
    <row r="7" spans="1:13" x14ac:dyDescent="0.2">
      <c r="A7" s="1" t="s">
        <v>22</v>
      </c>
      <c r="B7">
        <v>25238</v>
      </c>
      <c r="C7">
        <v>22827</v>
      </c>
      <c r="L7" s="1"/>
      <c r="M7" s="1"/>
    </row>
    <row r="8" spans="1:13" x14ac:dyDescent="0.2">
      <c r="A8" s="1" t="s">
        <v>23</v>
      </c>
      <c r="B8">
        <v>22108</v>
      </c>
      <c r="C8">
        <v>18049</v>
      </c>
    </row>
    <row r="9" spans="1:13" x14ac:dyDescent="0.2">
      <c r="A9" s="1" t="s">
        <v>24</v>
      </c>
      <c r="B9">
        <v>17413</v>
      </c>
      <c r="C9">
        <v>14659</v>
      </c>
    </row>
    <row r="10" spans="1:13" x14ac:dyDescent="0.2">
      <c r="A10" s="1" t="s">
        <v>25</v>
      </c>
      <c r="B10">
        <v>16451</v>
      </c>
      <c r="C10">
        <v>10540</v>
      </c>
    </row>
    <row r="11" spans="1:13" x14ac:dyDescent="0.2">
      <c r="A11" s="1" t="s">
        <v>26</v>
      </c>
      <c r="B11">
        <v>3707</v>
      </c>
      <c r="C11">
        <v>641</v>
      </c>
    </row>
    <row r="12" spans="1:13" x14ac:dyDescent="0.2">
      <c r="A12" s="1"/>
    </row>
    <row r="13" spans="1:13" x14ac:dyDescent="0.2">
      <c r="A13" s="1" t="s">
        <v>27</v>
      </c>
      <c r="B13">
        <f>SUM(B6:B11)</f>
        <v>111916</v>
      </c>
      <c r="C13">
        <f>SUM(C6:C11)</f>
        <v>95352</v>
      </c>
    </row>
    <row r="14" spans="1:13" x14ac:dyDescent="0.2">
      <c r="A14" s="1"/>
    </row>
    <row r="17" spans="12:13" x14ac:dyDescent="0.2">
      <c r="L17" s="1"/>
    </row>
    <row r="25" spans="12:13" x14ac:dyDescent="0.2">
      <c r="L25" s="1"/>
      <c r="M25" s="1"/>
    </row>
    <row r="36" spans="1:3" x14ac:dyDescent="0.2">
      <c r="A36" s="1"/>
    </row>
    <row r="40" spans="1:3" x14ac:dyDescent="0.2">
      <c r="A40" s="1"/>
      <c r="B40" s="1"/>
      <c r="C40" s="1"/>
    </row>
    <row r="41" spans="1:3" x14ac:dyDescent="0.2">
      <c r="A41" s="1"/>
    </row>
    <row r="42" spans="1:3" x14ac:dyDescent="0.2">
      <c r="A42" s="1"/>
    </row>
    <row r="43" spans="1:3" x14ac:dyDescent="0.2">
      <c r="A43" s="1"/>
    </row>
    <row r="44" spans="1:3" x14ac:dyDescent="0.2">
      <c r="A44" s="1"/>
    </row>
    <row r="45" spans="1:3" x14ac:dyDescent="0.2">
      <c r="A45" s="1"/>
    </row>
    <row r="46" spans="1:3" x14ac:dyDescent="0.2">
      <c r="A46" s="1"/>
    </row>
    <row r="47" spans="1:3" x14ac:dyDescent="0.2">
      <c r="A47" s="1"/>
    </row>
    <row r="48" spans="1:3" x14ac:dyDescent="0.2">
      <c r="A48" s="1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FD5C-D6FC-494E-8604-5AA4D396DE3F}">
  <dimension ref="A1:AA15"/>
  <sheetViews>
    <sheetView workbookViewId="0">
      <selection activeCell="M36" sqref="M36"/>
    </sheetView>
  </sheetViews>
  <sheetFormatPr baseColWidth="10" defaultColWidth="11.5" defaultRowHeight="15" x14ac:dyDescent="0.2"/>
  <cols>
    <col min="1" max="1" width="38.5" customWidth="1"/>
  </cols>
  <sheetData>
    <row r="1" spans="1:27" x14ac:dyDescent="0.2">
      <c r="A1" s="1" t="s">
        <v>28</v>
      </c>
    </row>
    <row r="2" spans="1:27" x14ac:dyDescent="0.2">
      <c r="A2" s="1"/>
    </row>
    <row r="3" spans="1:27" x14ac:dyDescent="0.2">
      <c r="A3" s="1" t="s">
        <v>1</v>
      </c>
    </row>
    <row r="4" spans="1:27" x14ac:dyDescent="0.2">
      <c r="A4" s="1"/>
    </row>
    <row r="5" spans="1:27" x14ac:dyDescent="0.2">
      <c r="A5" s="1"/>
      <c r="B5" s="5">
        <v>1990</v>
      </c>
      <c r="C5" s="6">
        <v>1995</v>
      </c>
      <c r="D5" s="7">
        <v>2000</v>
      </c>
      <c r="E5" s="7">
        <v>2003</v>
      </c>
      <c r="F5" s="7">
        <v>2004</v>
      </c>
      <c r="G5" s="7">
        <v>2005</v>
      </c>
      <c r="H5" s="7">
        <v>2006</v>
      </c>
      <c r="I5" s="7">
        <v>2007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>
        <v>2017</v>
      </c>
      <c r="T5" s="8">
        <v>2018</v>
      </c>
      <c r="U5" s="8">
        <v>2019</v>
      </c>
      <c r="V5" s="8">
        <v>2020</v>
      </c>
      <c r="W5" s="7">
        <v>2021</v>
      </c>
      <c r="X5" s="18"/>
    </row>
    <row r="6" spans="1:27" ht="32" x14ac:dyDescent="0.2">
      <c r="A6" s="11" t="s">
        <v>3</v>
      </c>
      <c r="B6" s="4">
        <v>111916</v>
      </c>
      <c r="C6" s="4">
        <v>113770</v>
      </c>
      <c r="D6" s="4">
        <v>110910</v>
      </c>
      <c r="E6" s="4">
        <v>103983</v>
      </c>
      <c r="F6" s="4">
        <v>102355</v>
      </c>
      <c r="G6" s="4">
        <v>99367</v>
      </c>
      <c r="H6" s="4">
        <v>100406</v>
      </c>
      <c r="I6" s="4">
        <v>93470</v>
      </c>
      <c r="J6" s="4">
        <v>98073</v>
      </c>
      <c r="K6" s="12">
        <v>94727</v>
      </c>
      <c r="L6" s="12">
        <v>97967</v>
      </c>
      <c r="M6" s="4">
        <v>96567</v>
      </c>
      <c r="N6" s="12">
        <v>96642</v>
      </c>
      <c r="O6" s="12">
        <v>97276</v>
      </c>
      <c r="P6" s="12">
        <v>93176</v>
      </c>
      <c r="Q6" s="4">
        <v>94014</v>
      </c>
      <c r="R6" s="12">
        <v>95744</v>
      </c>
      <c r="S6" s="12">
        <v>95433</v>
      </c>
      <c r="T6" s="12">
        <v>93829</v>
      </c>
      <c r="U6" s="12">
        <v>95354</v>
      </c>
      <c r="V6" s="4">
        <v>91333</v>
      </c>
      <c r="W6" s="4">
        <v>92034</v>
      </c>
      <c r="X6" s="4"/>
      <c r="Y6" s="4"/>
      <c r="Z6" s="4"/>
      <c r="AA6" s="4"/>
    </row>
    <row r="7" spans="1:27" x14ac:dyDescent="0.2">
      <c r="A7" s="11"/>
      <c r="B7" s="4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12"/>
      <c r="O7" s="12"/>
      <c r="P7" s="12"/>
      <c r="Q7" s="4"/>
      <c r="R7" s="12"/>
      <c r="S7" s="12"/>
      <c r="T7" s="12"/>
      <c r="U7" s="12"/>
      <c r="V7" s="4"/>
      <c r="W7" s="4"/>
      <c r="X7" s="4"/>
      <c r="Y7" s="4"/>
      <c r="Z7" s="4"/>
      <c r="AA7" s="4"/>
    </row>
    <row r="8" spans="1:27" x14ac:dyDescent="0.2">
      <c r="A8" s="1" t="s">
        <v>29</v>
      </c>
      <c r="B8">
        <f t="shared" ref="B8:W8" si="0">SUM(B10:B13)</f>
        <v>111916</v>
      </c>
      <c r="C8">
        <f t="shared" si="0"/>
        <v>113770</v>
      </c>
      <c r="D8">
        <f t="shared" si="0"/>
        <v>110910</v>
      </c>
      <c r="E8">
        <f t="shared" si="0"/>
        <v>103982</v>
      </c>
      <c r="F8">
        <f t="shared" si="0"/>
        <v>102355</v>
      </c>
      <c r="G8">
        <f t="shared" si="0"/>
        <v>99367</v>
      </c>
      <c r="H8">
        <f t="shared" si="0"/>
        <v>100406</v>
      </c>
      <c r="I8">
        <f t="shared" si="0"/>
        <v>93469</v>
      </c>
      <c r="J8">
        <f t="shared" si="0"/>
        <v>98072</v>
      </c>
      <c r="K8">
        <f t="shared" si="0"/>
        <v>94728</v>
      </c>
      <c r="L8">
        <f t="shared" si="0"/>
        <v>97968</v>
      </c>
      <c r="M8">
        <f t="shared" si="0"/>
        <v>96567</v>
      </c>
      <c r="N8">
        <f t="shared" si="0"/>
        <v>96642</v>
      </c>
      <c r="O8">
        <f t="shared" si="0"/>
        <v>97276</v>
      </c>
      <c r="P8">
        <f t="shared" si="0"/>
        <v>93175</v>
      </c>
      <c r="Q8">
        <f t="shared" si="0"/>
        <v>94014</v>
      </c>
      <c r="R8">
        <f t="shared" si="0"/>
        <v>95744</v>
      </c>
      <c r="S8">
        <f t="shared" si="0"/>
        <v>95433</v>
      </c>
      <c r="T8">
        <f t="shared" si="0"/>
        <v>93830</v>
      </c>
      <c r="U8">
        <f t="shared" si="0"/>
        <v>95354</v>
      </c>
      <c r="V8">
        <f t="shared" si="0"/>
        <v>91133</v>
      </c>
      <c r="W8">
        <f t="shared" si="0"/>
        <v>92034</v>
      </c>
      <c r="Y8" s="4"/>
      <c r="Z8" s="4"/>
      <c r="AA8" s="4"/>
    </row>
    <row r="9" spans="1:27" x14ac:dyDescent="0.2">
      <c r="A9" s="1"/>
    </row>
    <row r="10" spans="1:27" x14ac:dyDescent="0.2">
      <c r="A10" s="1" t="s">
        <v>30</v>
      </c>
      <c r="B10">
        <v>88466</v>
      </c>
      <c r="C10">
        <v>91851</v>
      </c>
      <c r="D10">
        <v>91030</v>
      </c>
      <c r="E10">
        <v>85063</v>
      </c>
      <c r="F10">
        <v>83734</v>
      </c>
      <c r="G10">
        <v>80856</v>
      </c>
      <c r="H10">
        <v>82187</v>
      </c>
      <c r="I10">
        <v>75214</v>
      </c>
      <c r="J10">
        <v>80033</v>
      </c>
      <c r="K10">
        <v>76609</v>
      </c>
      <c r="L10">
        <v>79799</v>
      </c>
      <c r="M10">
        <v>78312</v>
      </c>
      <c r="N10">
        <v>78333</v>
      </c>
      <c r="O10">
        <v>79008</v>
      </c>
      <c r="P10">
        <v>74679</v>
      </c>
      <c r="Q10">
        <v>75631</v>
      </c>
      <c r="R10">
        <v>77202</v>
      </c>
      <c r="S10">
        <v>77017</v>
      </c>
      <c r="T10">
        <v>75889</v>
      </c>
      <c r="U10">
        <v>77682</v>
      </c>
      <c r="V10">
        <v>74203</v>
      </c>
      <c r="W10">
        <v>75287</v>
      </c>
    </row>
    <row r="11" spans="1:27" x14ac:dyDescent="0.2">
      <c r="A11" s="1" t="s">
        <v>31</v>
      </c>
      <c r="B11">
        <v>14840</v>
      </c>
      <c r="C11">
        <v>13435</v>
      </c>
      <c r="D11">
        <v>11862</v>
      </c>
      <c r="E11">
        <v>11302</v>
      </c>
      <c r="F11">
        <v>10890</v>
      </c>
      <c r="G11">
        <v>10821</v>
      </c>
      <c r="H11">
        <v>10558</v>
      </c>
      <c r="I11">
        <v>10477</v>
      </c>
      <c r="J11">
        <v>10338</v>
      </c>
      <c r="K11">
        <v>10286</v>
      </c>
      <c r="L11">
        <v>10372</v>
      </c>
      <c r="M11">
        <v>10293</v>
      </c>
      <c r="N11">
        <v>10267</v>
      </c>
      <c r="O11">
        <v>10255</v>
      </c>
      <c r="P11">
        <v>10267</v>
      </c>
      <c r="Q11">
        <v>10104</v>
      </c>
      <c r="R11">
        <v>10162</v>
      </c>
      <c r="S11">
        <v>10099</v>
      </c>
      <c r="T11">
        <v>9981</v>
      </c>
      <c r="U11">
        <v>9922</v>
      </c>
      <c r="V11">
        <v>9732</v>
      </c>
      <c r="W11">
        <v>9616</v>
      </c>
    </row>
    <row r="12" spans="1:27" x14ac:dyDescent="0.2">
      <c r="A12" s="1" t="s">
        <v>32</v>
      </c>
      <c r="B12">
        <v>6696</v>
      </c>
      <c r="C12">
        <v>5979</v>
      </c>
      <c r="D12">
        <v>6041</v>
      </c>
      <c r="E12">
        <v>5573</v>
      </c>
      <c r="F12">
        <v>5615</v>
      </c>
      <c r="G12">
        <v>5538</v>
      </c>
      <c r="H12">
        <v>5512</v>
      </c>
      <c r="I12">
        <v>5607</v>
      </c>
      <c r="J12">
        <v>5519</v>
      </c>
      <c r="K12">
        <v>5575</v>
      </c>
      <c r="L12">
        <v>5601</v>
      </c>
      <c r="M12">
        <v>5731</v>
      </c>
      <c r="N12">
        <v>5775</v>
      </c>
      <c r="O12">
        <v>5732</v>
      </c>
      <c r="P12">
        <v>5940</v>
      </c>
      <c r="Q12">
        <v>5916</v>
      </c>
      <c r="R12">
        <v>5999</v>
      </c>
      <c r="S12">
        <v>5919</v>
      </c>
      <c r="T12">
        <v>5694</v>
      </c>
      <c r="U12">
        <v>5591</v>
      </c>
      <c r="V12">
        <v>5278</v>
      </c>
      <c r="W12">
        <v>5367</v>
      </c>
    </row>
    <row r="13" spans="1:27" x14ac:dyDescent="0.2">
      <c r="A13" s="1" t="s">
        <v>33</v>
      </c>
      <c r="B13">
        <v>1914</v>
      </c>
      <c r="C13">
        <v>2505</v>
      </c>
      <c r="D13">
        <v>1977</v>
      </c>
      <c r="E13">
        <v>2044</v>
      </c>
      <c r="F13">
        <v>2116</v>
      </c>
      <c r="G13">
        <v>2152</v>
      </c>
      <c r="H13">
        <v>2149</v>
      </c>
      <c r="I13">
        <v>2171</v>
      </c>
      <c r="J13">
        <v>2182</v>
      </c>
      <c r="K13">
        <v>2258</v>
      </c>
      <c r="L13">
        <v>2196</v>
      </c>
      <c r="M13">
        <v>2231</v>
      </c>
      <c r="N13">
        <v>2267</v>
      </c>
      <c r="O13">
        <v>2281</v>
      </c>
      <c r="P13">
        <v>2289</v>
      </c>
      <c r="Q13">
        <v>2363</v>
      </c>
      <c r="R13">
        <v>2381</v>
      </c>
      <c r="S13">
        <v>2398</v>
      </c>
      <c r="T13">
        <v>2266</v>
      </c>
      <c r="U13">
        <v>2159</v>
      </c>
      <c r="V13">
        <v>1920</v>
      </c>
      <c r="W13">
        <v>1764</v>
      </c>
    </row>
    <row r="14" spans="1:27" x14ac:dyDescent="0.2">
      <c r="A14" s="1"/>
    </row>
    <row r="15" spans="1:27" x14ac:dyDescent="0.2">
      <c r="A15" s="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4427-16BA-47F0-A401-2932A05605AB}">
  <dimension ref="A1:X91"/>
  <sheetViews>
    <sheetView workbookViewId="0">
      <selection activeCell="O37" sqref="O37"/>
    </sheetView>
  </sheetViews>
  <sheetFormatPr baseColWidth="10" defaultColWidth="11.5" defaultRowHeight="15" x14ac:dyDescent="0.2"/>
  <cols>
    <col min="1" max="1" width="35.33203125" bestFit="1" customWidth="1"/>
    <col min="5" max="5" width="12.5" customWidth="1"/>
    <col min="23" max="23" width="28.5" customWidth="1"/>
    <col min="24" max="24" width="32.83203125" customWidth="1"/>
  </cols>
  <sheetData>
    <row r="1" spans="1:24" x14ac:dyDescent="0.2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x14ac:dyDescent="0.2">
      <c r="N2" s="1"/>
      <c r="O2" s="1"/>
      <c r="P2" s="1"/>
      <c r="Q2" s="1"/>
      <c r="R2" s="1"/>
      <c r="S2" s="1"/>
    </row>
    <row r="4" spans="1:24" x14ac:dyDescent="0.2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4" x14ac:dyDescent="0.2">
      <c r="A5" s="1"/>
    </row>
    <row r="6" spans="1:24" ht="56" x14ac:dyDescent="0.2">
      <c r="B6" s="5">
        <v>1990</v>
      </c>
      <c r="C6" s="6">
        <v>1995</v>
      </c>
      <c r="D6" s="7">
        <v>2000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8">
        <v>2018</v>
      </c>
      <c r="U6" s="8">
        <v>2019</v>
      </c>
      <c r="V6" s="8"/>
      <c r="W6" s="42" t="s">
        <v>36</v>
      </c>
      <c r="X6" s="42" t="s">
        <v>37</v>
      </c>
    </row>
    <row r="7" spans="1:24" x14ac:dyDescent="0.2">
      <c r="A7" s="1" t="s">
        <v>38</v>
      </c>
      <c r="B7">
        <f>SUM(B61:B63)</f>
        <v>26182</v>
      </c>
      <c r="C7">
        <f>SUM(C61:C63)</f>
        <v>28707</v>
      </c>
      <c r="D7">
        <f t="shared" ref="D7:U7" si="0">SUM(D61:D63)</f>
        <v>30696</v>
      </c>
      <c r="E7">
        <f t="shared" si="0"/>
        <v>28228</v>
      </c>
      <c r="F7">
        <f t="shared" si="0"/>
        <v>28375</v>
      </c>
      <c r="G7">
        <f t="shared" si="0"/>
        <v>26863</v>
      </c>
      <c r="H7">
        <f t="shared" si="0"/>
        <v>26253</v>
      </c>
      <c r="I7">
        <f t="shared" si="0"/>
        <v>25874</v>
      </c>
      <c r="J7">
        <f t="shared" si="0"/>
        <v>25848</v>
      </c>
      <c r="K7">
        <f t="shared" si="0"/>
        <v>25695</v>
      </c>
      <c r="L7">
        <f t="shared" si="0"/>
        <v>25894</v>
      </c>
      <c r="M7">
        <f t="shared" si="0"/>
        <v>26535</v>
      </c>
      <c r="N7">
        <f t="shared" si="0"/>
        <v>26138</v>
      </c>
      <c r="O7">
        <f t="shared" si="0"/>
        <v>26710</v>
      </c>
      <c r="P7">
        <f t="shared" si="0"/>
        <v>27160</v>
      </c>
      <c r="Q7">
        <f t="shared" si="0"/>
        <v>27210</v>
      </c>
      <c r="R7">
        <f t="shared" si="0"/>
        <v>27715</v>
      </c>
      <c r="S7">
        <f t="shared" si="0"/>
        <v>28158</v>
      </c>
      <c r="T7">
        <f t="shared" si="0"/>
        <v>27289</v>
      </c>
      <c r="U7">
        <f t="shared" si="0"/>
        <v>27558</v>
      </c>
      <c r="W7" s="17">
        <f>U7/282.45</f>
        <v>97.567711099309619</v>
      </c>
      <c r="X7" s="17">
        <f>U7/336.57</f>
        <v>81.878955343613512</v>
      </c>
    </row>
    <row r="8" spans="1:24" x14ac:dyDescent="0.2">
      <c r="A8" s="1" t="s">
        <v>39</v>
      </c>
      <c r="B8">
        <f>SUM(B53:B55)</f>
        <v>223</v>
      </c>
      <c r="C8">
        <f t="shared" ref="C8:U8" si="1">SUM(C53:C55)</f>
        <v>198</v>
      </c>
      <c r="D8">
        <f t="shared" si="1"/>
        <v>347</v>
      </c>
      <c r="E8">
        <f t="shared" si="1"/>
        <v>365</v>
      </c>
      <c r="F8">
        <f t="shared" si="1"/>
        <v>430</v>
      </c>
      <c r="G8">
        <f t="shared" si="1"/>
        <v>490</v>
      </c>
      <c r="H8">
        <f t="shared" si="1"/>
        <v>517</v>
      </c>
      <c r="I8">
        <f t="shared" si="1"/>
        <v>520</v>
      </c>
      <c r="J8">
        <f t="shared" si="1"/>
        <v>517</v>
      </c>
      <c r="K8">
        <f t="shared" si="1"/>
        <v>556</v>
      </c>
      <c r="L8">
        <f t="shared" si="1"/>
        <v>469</v>
      </c>
      <c r="M8">
        <f t="shared" si="1"/>
        <v>435</v>
      </c>
      <c r="N8">
        <f t="shared" si="1"/>
        <v>410</v>
      </c>
      <c r="O8">
        <f t="shared" si="1"/>
        <v>354</v>
      </c>
      <c r="P8">
        <f t="shared" si="1"/>
        <v>347</v>
      </c>
      <c r="Q8">
        <f t="shared" si="1"/>
        <v>451</v>
      </c>
      <c r="R8">
        <f t="shared" si="1"/>
        <v>454</v>
      </c>
      <c r="S8">
        <f t="shared" si="1"/>
        <v>422</v>
      </c>
      <c r="T8">
        <f t="shared" si="1"/>
        <v>418</v>
      </c>
      <c r="U8">
        <f t="shared" si="1"/>
        <v>496</v>
      </c>
      <c r="W8" s="17">
        <f>U8/282.45</f>
        <v>1.7560630200035405</v>
      </c>
      <c r="X8" s="17">
        <f>U8/336.57</f>
        <v>1.4736904655792258</v>
      </c>
    </row>
    <row r="9" spans="1:24" x14ac:dyDescent="0.2">
      <c r="A9" s="1" t="s">
        <v>40</v>
      </c>
      <c r="B9">
        <f>SUM(B66:B68)</f>
        <v>326</v>
      </c>
      <c r="C9">
        <f t="shared" ref="C9:U9" si="2">SUM(C66:C68)</f>
        <v>312</v>
      </c>
      <c r="D9">
        <f t="shared" si="2"/>
        <v>268</v>
      </c>
      <c r="E9">
        <f t="shared" si="2"/>
        <v>240</v>
      </c>
      <c r="F9">
        <f t="shared" si="2"/>
        <v>229</v>
      </c>
      <c r="G9">
        <f t="shared" si="2"/>
        <v>200</v>
      </c>
      <c r="H9">
        <f t="shared" si="2"/>
        <v>188</v>
      </c>
      <c r="I9">
        <f t="shared" si="2"/>
        <v>182</v>
      </c>
      <c r="J9">
        <f t="shared" si="2"/>
        <v>176</v>
      </c>
      <c r="K9">
        <f t="shared" si="2"/>
        <v>159</v>
      </c>
      <c r="L9">
        <f t="shared" si="2"/>
        <v>163</v>
      </c>
      <c r="M9">
        <f t="shared" si="2"/>
        <v>168</v>
      </c>
      <c r="N9">
        <f t="shared" si="2"/>
        <v>172</v>
      </c>
      <c r="O9">
        <f t="shared" si="2"/>
        <v>166</v>
      </c>
      <c r="P9">
        <f t="shared" si="2"/>
        <v>176</v>
      </c>
      <c r="Q9">
        <f t="shared" si="2"/>
        <v>182</v>
      </c>
      <c r="R9">
        <f t="shared" si="2"/>
        <v>179</v>
      </c>
      <c r="S9">
        <f t="shared" si="2"/>
        <v>182</v>
      </c>
      <c r="T9">
        <f t="shared" si="2"/>
        <v>175</v>
      </c>
      <c r="U9">
        <f t="shared" si="2"/>
        <v>178</v>
      </c>
      <c r="W9" s="17">
        <f>U9/282.45</f>
        <v>0.63020003540449643</v>
      </c>
      <c r="X9" s="17">
        <f>U9/336.57</f>
        <v>0.52886472353448022</v>
      </c>
    </row>
    <row r="10" spans="1:24" x14ac:dyDescent="0.2">
      <c r="A10" s="1" t="s">
        <v>41</v>
      </c>
      <c r="B10">
        <f>SUM(B71:B73)</f>
        <v>41</v>
      </c>
      <c r="C10">
        <f t="shared" ref="C10:U10" si="3">SUM(C71:C73)</f>
        <v>38</v>
      </c>
      <c r="D10">
        <f t="shared" si="3"/>
        <v>19</v>
      </c>
      <c r="E10">
        <f t="shared" si="3"/>
        <v>19</v>
      </c>
      <c r="F10">
        <f t="shared" si="3"/>
        <v>20</v>
      </c>
      <c r="G10">
        <f t="shared" si="3"/>
        <v>23</v>
      </c>
      <c r="H10">
        <f t="shared" si="3"/>
        <v>19</v>
      </c>
      <c r="I10">
        <f t="shared" si="3"/>
        <v>12</v>
      </c>
      <c r="J10">
        <f t="shared" si="3"/>
        <v>9</v>
      </c>
      <c r="K10">
        <f t="shared" si="3"/>
        <v>19</v>
      </c>
      <c r="L10">
        <f t="shared" si="3"/>
        <v>18</v>
      </c>
      <c r="M10">
        <f t="shared" si="3"/>
        <v>12</v>
      </c>
      <c r="N10">
        <f t="shared" si="3"/>
        <v>9</v>
      </c>
      <c r="O10">
        <f t="shared" si="3"/>
        <v>9</v>
      </c>
      <c r="P10">
        <f t="shared" si="3"/>
        <v>9</v>
      </c>
      <c r="Q10">
        <f t="shared" si="3"/>
        <v>9</v>
      </c>
      <c r="R10">
        <f t="shared" si="3"/>
        <v>9</v>
      </c>
      <c r="S10">
        <f t="shared" si="3"/>
        <v>9</v>
      </c>
      <c r="T10">
        <f t="shared" si="3"/>
        <v>11</v>
      </c>
      <c r="U10">
        <f t="shared" si="3"/>
        <v>13</v>
      </c>
      <c r="W10" s="17">
        <f>U10/282.45</f>
        <v>4.6025845282350861E-2</v>
      </c>
      <c r="X10" s="17">
        <f>U10/336.57</f>
        <v>3.8624951718810349E-2</v>
      </c>
    </row>
    <row r="11" spans="1:24" x14ac:dyDescent="0.2">
      <c r="A11" s="40" t="s">
        <v>42</v>
      </c>
      <c r="B11" s="41">
        <v>1169</v>
      </c>
      <c r="C11" s="41">
        <v>1209</v>
      </c>
      <c r="D11" s="41">
        <v>2135</v>
      </c>
      <c r="E11" s="41">
        <v>2191</v>
      </c>
      <c r="F11" s="41">
        <v>3094</v>
      </c>
      <c r="G11" s="41">
        <v>3421</v>
      </c>
      <c r="H11" s="41">
        <v>3790</v>
      </c>
      <c r="I11" s="41">
        <v>3943</v>
      </c>
      <c r="J11" s="41">
        <v>4062</v>
      </c>
      <c r="K11" s="41">
        <v>4533</v>
      </c>
      <c r="L11" s="41">
        <v>3956</v>
      </c>
      <c r="M11" s="41">
        <v>3980</v>
      </c>
      <c r="N11" s="41">
        <v>3875</v>
      </c>
      <c r="O11" s="41">
        <v>3706</v>
      </c>
      <c r="P11" s="41">
        <v>3617</v>
      </c>
      <c r="Q11" s="41">
        <v>4740</v>
      </c>
      <c r="R11" s="41">
        <v>5075</v>
      </c>
      <c r="S11" s="41">
        <v>5101</v>
      </c>
      <c r="T11" s="41">
        <v>5260</v>
      </c>
      <c r="U11" s="41">
        <v>5412</v>
      </c>
      <c r="W11" s="17"/>
      <c r="X11" s="17">
        <f>U11/336.57</f>
        <v>16.079864515553972</v>
      </c>
    </row>
    <row r="12" spans="1:24" x14ac:dyDescent="0.2">
      <c r="A12" s="1"/>
    </row>
    <row r="13" spans="1:24" x14ac:dyDescent="0.2">
      <c r="A13" s="1" t="s">
        <v>43</v>
      </c>
      <c r="B13" s="1">
        <f>SUM(B7:B10)</f>
        <v>26772</v>
      </c>
      <c r="C13" s="1">
        <f t="shared" ref="C13:U13" si="4">SUM(C7:C10)</f>
        <v>29255</v>
      </c>
      <c r="D13" s="1">
        <f t="shared" si="4"/>
        <v>31330</v>
      </c>
      <c r="E13" s="1">
        <f t="shared" si="4"/>
        <v>28852</v>
      </c>
      <c r="F13" s="1">
        <f t="shared" si="4"/>
        <v>29054</v>
      </c>
      <c r="G13" s="1">
        <f t="shared" si="4"/>
        <v>27576</v>
      </c>
      <c r="H13" s="1">
        <f t="shared" si="4"/>
        <v>26977</v>
      </c>
      <c r="I13" s="1">
        <f t="shared" si="4"/>
        <v>26588</v>
      </c>
      <c r="J13" s="1">
        <f t="shared" si="4"/>
        <v>26550</v>
      </c>
      <c r="K13" s="1">
        <f t="shared" si="4"/>
        <v>26429</v>
      </c>
      <c r="L13" s="1">
        <f t="shared" si="4"/>
        <v>26544</v>
      </c>
      <c r="M13" s="1">
        <f t="shared" si="4"/>
        <v>27150</v>
      </c>
      <c r="N13" s="1">
        <f t="shared" si="4"/>
        <v>26729</v>
      </c>
      <c r="O13" s="1">
        <f t="shared" si="4"/>
        <v>27239</v>
      </c>
      <c r="P13" s="1">
        <f t="shared" si="4"/>
        <v>27692</v>
      </c>
      <c r="Q13" s="1">
        <f t="shared" si="4"/>
        <v>27852</v>
      </c>
      <c r="R13" s="1">
        <f t="shared" si="4"/>
        <v>28357</v>
      </c>
      <c r="S13" s="1">
        <f t="shared" si="4"/>
        <v>28771</v>
      </c>
      <c r="T13" s="1">
        <f t="shared" si="4"/>
        <v>27893</v>
      </c>
      <c r="U13" s="1">
        <f t="shared" si="4"/>
        <v>28245</v>
      </c>
      <c r="W13" s="1">
        <f>SUM(W7:W10)</f>
        <v>100</v>
      </c>
      <c r="X13" s="1">
        <f>SUM(X7:X11)</f>
        <v>100</v>
      </c>
    </row>
    <row r="14" spans="1:24" x14ac:dyDescent="0.2">
      <c r="A14" s="1" t="s">
        <v>44</v>
      </c>
      <c r="B14" s="3">
        <v>26999</v>
      </c>
      <c r="U14" s="33">
        <v>28636</v>
      </c>
    </row>
    <row r="15" spans="1:24" x14ac:dyDescent="0.2">
      <c r="A15" s="1"/>
      <c r="B15" s="3"/>
      <c r="U15" s="33"/>
    </row>
    <row r="16" spans="1:24" x14ac:dyDescent="0.2">
      <c r="A16" s="1"/>
      <c r="B16" s="3"/>
      <c r="U16" s="33"/>
    </row>
    <row r="17" spans="1:21" x14ac:dyDescent="0.2">
      <c r="A17" s="1"/>
      <c r="B17" s="3"/>
      <c r="U17" s="33"/>
    </row>
    <row r="18" spans="1:21" x14ac:dyDescent="0.2">
      <c r="A18" s="1"/>
      <c r="B18" s="3"/>
      <c r="U18" s="33"/>
    </row>
    <row r="19" spans="1:21" x14ac:dyDescent="0.2">
      <c r="A19" s="1"/>
      <c r="B19" s="3"/>
      <c r="U19" s="33"/>
    </row>
    <row r="20" spans="1:21" x14ac:dyDescent="0.2">
      <c r="A20" s="1"/>
      <c r="B20" s="3"/>
      <c r="U20" s="33"/>
    </row>
    <row r="21" spans="1:21" x14ac:dyDescent="0.2">
      <c r="A21" s="1"/>
      <c r="B21" s="3"/>
      <c r="U21" s="33"/>
    </row>
    <row r="22" spans="1:21" x14ac:dyDescent="0.2">
      <c r="A22" s="1"/>
      <c r="B22" s="3"/>
      <c r="U22" s="33"/>
    </row>
    <row r="23" spans="1:21" x14ac:dyDescent="0.2">
      <c r="A23" s="1"/>
      <c r="B23" s="3"/>
      <c r="U23" s="33"/>
    </row>
    <row r="24" spans="1:21" x14ac:dyDescent="0.2">
      <c r="A24" s="1"/>
      <c r="B24" s="3"/>
      <c r="U24" s="33"/>
    </row>
    <row r="25" spans="1:21" x14ac:dyDescent="0.2">
      <c r="A25" s="1"/>
      <c r="B25" s="3"/>
      <c r="U25" s="33"/>
    </row>
    <row r="26" spans="1:21" x14ac:dyDescent="0.2">
      <c r="A26" s="1"/>
      <c r="B26" s="3"/>
      <c r="U26" s="33"/>
    </row>
    <row r="27" spans="1:21" x14ac:dyDescent="0.2">
      <c r="A27" s="1"/>
      <c r="B27" s="3"/>
      <c r="U27" s="33"/>
    </row>
    <row r="28" spans="1:21" x14ac:dyDescent="0.2">
      <c r="A28" s="1"/>
      <c r="B28" s="3"/>
      <c r="U28" s="33"/>
    </row>
    <row r="29" spans="1:21" x14ac:dyDescent="0.2">
      <c r="A29" s="1"/>
      <c r="B29" s="3"/>
      <c r="U29" s="33"/>
    </row>
    <row r="30" spans="1:21" x14ac:dyDescent="0.2">
      <c r="A30" s="1"/>
      <c r="B30" s="3"/>
      <c r="U30" s="33"/>
    </row>
    <row r="31" spans="1:21" x14ac:dyDescent="0.2">
      <c r="A31" s="1"/>
      <c r="B31" s="3"/>
      <c r="U31" s="33"/>
    </row>
    <row r="32" spans="1:21" x14ac:dyDescent="0.2">
      <c r="A32" s="1"/>
      <c r="B32" s="3"/>
      <c r="U32" s="33"/>
    </row>
    <row r="33" spans="1:21" x14ac:dyDescent="0.2">
      <c r="A33" s="1"/>
      <c r="B33" s="3"/>
      <c r="U33" s="33"/>
    </row>
    <row r="34" spans="1:21" x14ac:dyDescent="0.2">
      <c r="A34" s="1"/>
      <c r="B34" s="3"/>
      <c r="U34" s="33"/>
    </row>
    <row r="35" spans="1:21" x14ac:dyDescent="0.2">
      <c r="A35" s="1"/>
      <c r="B35" s="3"/>
      <c r="U35" s="33"/>
    </row>
    <row r="36" spans="1:21" x14ac:dyDescent="0.2">
      <c r="A36" s="1"/>
      <c r="B36" s="3"/>
      <c r="U36" s="33"/>
    </row>
    <row r="37" spans="1:21" x14ac:dyDescent="0.2">
      <c r="A37" s="1"/>
      <c r="B37" s="3"/>
      <c r="U37" s="33"/>
    </row>
    <row r="38" spans="1:21" x14ac:dyDescent="0.2">
      <c r="A38" s="1"/>
      <c r="B38" s="3"/>
      <c r="U38" s="33"/>
    </row>
    <row r="39" spans="1:21" x14ac:dyDescent="0.2">
      <c r="A39" s="1"/>
      <c r="B39" s="3"/>
      <c r="U39" s="33"/>
    </row>
    <row r="40" spans="1:21" x14ac:dyDescent="0.2">
      <c r="A40" s="1"/>
      <c r="B40" s="3"/>
      <c r="U40" s="33"/>
    </row>
    <row r="41" spans="1:21" x14ac:dyDescent="0.2">
      <c r="A41" s="1"/>
      <c r="B41" s="3"/>
      <c r="U41" s="33"/>
    </row>
    <row r="42" spans="1:21" x14ac:dyDescent="0.2">
      <c r="A42" s="1"/>
      <c r="B42" s="3"/>
      <c r="U42" s="33"/>
    </row>
    <row r="43" spans="1:21" x14ac:dyDescent="0.2">
      <c r="A43" s="1"/>
      <c r="B43" s="3"/>
      <c r="U43" s="33"/>
    </row>
    <row r="44" spans="1:21" x14ac:dyDescent="0.2">
      <c r="A44" s="1"/>
      <c r="B44" s="3"/>
      <c r="U44" s="33"/>
    </row>
    <row r="45" spans="1:21" x14ac:dyDescent="0.2">
      <c r="A45" s="1"/>
      <c r="B45" s="3"/>
      <c r="U45" s="33"/>
    </row>
    <row r="46" spans="1:21" x14ac:dyDescent="0.2">
      <c r="A46" s="1"/>
      <c r="B46" s="3"/>
      <c r="U46" s="33"/>
    </row>
    <row r="47" spans="1:21" x14ac:dyDescent="0.2">
      <c r="A47" s="1"/>
      <c r="B47" s="3"/>
      <c r="U47" s="33"/>
    </row>
    <row r="48" spans="1:21" x14ac:dyDescent="0.2">
      <c r="A48" s="1"/>
      <c r="B48" s="3"/>
      <c r="U48" s="33"/>
    </row>
    <row r="49" spans="1:23" x14ac:dyDescent="0.2">
      <c r="A49" s="31" t="s">
        <v>45</v>
      </c>
      <c r="B49" s="34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5"/>
    </row>
    <row r="51" spans="1:23" x14ac:dyDescent="0.2">
      <c r="B51" s="5">
        <v>1990</v>
      </c>
      <c r="C51" s="6">
        <v>1995</v>
      </c>
      <c r="D51" s="7">
        <v>2000</v>
      </c>
      <c r="E51" s="7">
        <v>2003</v>
      </c>
      <c r="F51" s="7">
        <v>2004</v>
      </c>
      <c r="G51" s="7">
        <v>2005</v>
      </c>
      <c r="H51" s="7">
        <v>2006</v>
      </c>
      <c r="I51" s="7">
        <v>2007</v>
      </c>
      <c r="J51" s="7">
        <v>2008</v>
      </c>
      <c r="K51" s="7">
        <v>2009</v>
      </c>
      <c r="L51" s="7">
        <v>2010</v>
      </c>
      <c r="M51" s="7">
        <v>2011</v>
      </c>
      <c r="N51" s="7">
        <v>2012</v>
      </c>
      <c r="O51" s="7">
        <v>2013</v>
      </c>
      <c r="P51" s="7">
        <v>2014</v>
      </c>
      <c r="Q51" s="7">
        <v>2015</v>
      </c>
      <c r="R51" s="7">
        <v>2016</v>
      </c>
      <c r="S51" s="7">
        <v>2017</v>
      </c>
      <c r="T51" s="8">
        <v>2018</v>
      </c>
      <c r="U51" s="8">
        <v>2019</v>
      </c>
      <c r="V51" s="8"/>
      <c r="W51" s="7"/>
    </row>
    <row r="52" spans="1:23" x14ac:dyDescent="0.2">
      <c r="A52" t="s">
        <v>46</v>
      </c>
    </row>
    <row r="53" spans="1:23" x14ac:dyDescent="0.2">
      <c r="A53" s="29" t="s">
        <v>30</v>
      </c>
      <c r="B53">
        <v>221</v>
      </c>
      <c r="C53">
        <v>196</v>
      </c>
      <c r="D53">
        <v>344</v>
      </c>
      <c r="E53">
        <v>361</v>
      </c>
      <c r="F53">
        <v>426</v>
      </c>
      <c r="G53">
        <v>485</v>
      </c>
      <c r="H53">
        <v>512</v>
      </c>
      <c r="I53">
        <v>515</v>
      </c>
      <c r="J53">
        <v>512</v>
      </c>
      <c r="K53">
        <v>550</v>
      </c>
      <c r="L53">
        <v>464</v>
      </c>
      <c r="M53">
        <v>431</v>
      </c>
      <c r="N53">
        <v>406</v>
      </c>
      <c r="O53">
        <v>350</v>
      </c>
      <c r="P53">
        <v>344</v>
      </c>
      <c r="Q53">
        <v>447</v>
      </c>
      <c r="R53">
        <v>449</v>
      </c>
      <c r="S53">
        <v>418</v>
      </c>
      <c r="T53">
        <v>414</v>
      </c>
      <c r="U53">
        <v>490</v>
      </c>
    </row>
    <row r="54" spans="1:23" x14ac:dyDescent="0.2">
      <c r="A54" s="29" t="s">
        <v>31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</row>
    <row r="55" spans="1:23" x14ac:dyDescent="0.2">
      <c r="A55" s="29" t="s">
        <v>32</v>
      </c>
      <c r="B55">
        <v>2</v>
      </c>
      <c r="C55">
        <v>2</v>
      </c>
      <c r="D55">
        <v>3</v>
      </c>
      <c r="E55">
        <v>4</v>
      </c>
      <c r="F55">
        <v>4</v>
      </c>
      <c r="G55">
        <v>5</v>
      </c>
      <c r="H55">
        <v>5</v>
      </c>
      <c r="I55">
        <v>5</v>
      </c>
      <c r="J55">
        <v>5</v>
      </c>
      <c r="K55">
        <v>6</v>
      </c>
      <c r="L55">
        <v>5</v>
      </c>
      <c r="M55">
        <v>4</v>
      </c>
      <c r="N55">
        <v>4</v>
      </c>
      <c r="O55">
        <v>4</v>
      </c>
      <c r="P55">
        <v>3</v>
      </c>
      <c r="Q55">
        <v>4</v>
      </c>
      <c r="R55">
        <v>5</v>
      </c>
      <c r="S55">
        <v>4</v>
      </c>
      <c r="T55">
        <v>4</v>
      </c>
      <c r="U55">
        <v>5</v>
      </c>
    </row>
    <row r="57" spans="1:23" x14ac:dyDescent="0.2">
      <c r="A57" t="s">
        <v>47</v>
      </c>
    </row>
    <row r="58" spans="1:23" x14ac:dyDescent="0.2">
      <c r="A58" s="29" t="s">
        <v>30</v>
      </c>
      <c r="B58">
        <v>1169</v>
      </c>
      <c r="C58">
        <v>1209</v>
      </c>
      <c r="D58">
        <v>2135</v>
      </c>
      <c r="E58">
        <v>2191</v>
      </c>
      <c r="F58">
        <v>3094</v>
      </c>
      <c r="G58">
        <v>3421</v>
      </c>
      <c r="H58">
        <v>3790</v>
      </c>
      <c r="I58">
        <v>3943</v>
      </c>
      <c r="J58">
        <v>4062</v>
      </c>
      <c r="K58">
        <v>4533</v>
      </c>
      <c r="L58">
        <v>3956</v>
      </c>
      <c r="M58">
        <v>3980</v>
      </c>
      <c r="N58">
        <v>3875</v>
      </c>
      <c r="O58">
        <v>3706</v>
      </c>
      <c r="P58">
        <v>3617</v>
      </c>
      <c r="Q58">
        <v>4740</v>
      </c>
      <c r="R58">
        <v>5075</v>
      </c>
      <c r="S58">
        <v>5101</v>
      </c>
      <c r="T58">
        <v>5260</v>
      </c>
      <c r="U58">
        <v>5412</v>
      </c>
    </row>
    <row r="59" spans="1:23" x14ac:dyDescent="0.2">
      <c r="A59" s="29"/>
    </row>
    <row r="60" spans="1:23" x14ac:dyDescent="0.2">
      <c r="A60" s="30" t="s">
        <v>38</v>
      </c>
    </row>
    <row r="61" spans="1:23" x14ac:dyDescent="0.2">
      <c r="A61" s="29" t="s">
        <v>30</v>
      </c>
      <c r="B61">
        <v>25917</v>
      </c>
      <c r="C61">
        <v>28315</v>
      </c>
      <c r="D61">
        <v>30361</v>
      </c>
      <c r="E61">
        <v>27983</v>
      </c>
      <c r="F61">
        <v>28137</v>
      </c>
      <c r="G61">
        <v>26642</v>
      </c>
      <c r="H61">
        <v>26040</v>
      </c>
      <c r="I61">
        <v>25639</v>
      </c>
      <c r="J61">
        <v>25606</v>
      </c>
      <c r="K61">
        <v>25452</v>
      </c>
      <c r="L61">
        <v>25644</v>
      </c>
      <c r="M61">
        <v>26270</v>
      </c>
      <c r="N61">
        <v>25866</v>
      </c>
      <c r="O61">
        <v>26429</v>
      </c>
      <c r="P61">
        <v>26869</v>
      </c>
      <c r="Q61">
        <v>26909</v>
      </c>
      <c r="R61">
        <v>27399</v>
      </c>
      <c r="S61">
        <v>27831</v>
      </c>
      <c r="T61">
        <v>26951</v>
      </c>
      <c r="U61">
        <v>27214</v>
      </c>
    </row>
    <row r="62" spans="1:23" x14ac:dyDescent="0.2">
      <c r="A62" s="29" t="s">
        <v>31</v>
      </c>
      <c r="B62">
        <v>149</v>
      </c>
      <c r="C62">
        <v>118</v>
      </c>
      <c r="D62">
        <v>93</v>
      </c>
      <c r="E62">
        <v>85</v>
      </c>
      <c r="F62">
        <v>83</v>
      </c>
      <c r="G62">
        <v>75</v>
      </c>
      <c r="H62">
        <v>53</v>
      </c>
      <c r="I62">
        <v>50</v>
      </c>
      <c r="J62">
        <v>47</v>
      </c>
      <c r="K62">
        <v>44</v>
      </c>
      <c r="L62">
        <v>40</v>
      </c>
      <c r="M62">
        <v>39</v>
      </c>
      <c r="N62">
        <v>38</v>
      </c>
      <c r="O62">
        <v>37</v>
      </c>
      <c r="P62">
        <v>37</v>
      </c>
      <c r="Q62">
        <v>34</v>
      </c>
      <c r="R62">
        <v>35</v>
      </c>
      <c r="S62">
        <v>35</v>
      </c>
      <c r="T62">
        <v>35</v>
      </c>
      <c r="U62">
        <v>35</v>
      </c>
    </row>
    <row r="63" spans="1:23" x14ac:dyDescent="0.2">
      <c r="A63" s="29" t="s">
        <v>32</v>
      </c>
      <c r="B63">
        <v>116</v>
      </c>
      <c r="C63">
        <v>274</v>
      </c>
      <c r="D63">
        <v>242</v>
      </c>
      <c r="E63">
        <v>160</v>
      </c>
      <c r="F63">
        <v>155</v>
      </c>
      <c r="G63">
        <v>146</v>
      </c>
      <c r="H63">
        <v>160</v>
      </c>
      <c r="I63">
        <v>185</v>
      </c>
      <c r="J63">
        <v>195</v>
      </c>
      <c r="K63">
        <v>199</v>
      </c>
      <c r="L63">
        <v>210</v>
      </c>
      <c r="M63">
        <v>226</v>
      </c>
      <c r="N63">
        <v>234</v>
      </c>
      <c r="O63">
        <v>244</v>
      </c>
      <c r="P63">
        <v>254</v>
      </c>
      <c r="Q63">
        <v>267</v>
      </c>
      <c r="R63">
        <v>281</v>
      </c>
      <c r="S63">
        <v>292</v>
      </c>
      <c r="T63">
        <v>303</v>
      </c>
      <c r="U63">
        <v>309</v>
      </c>
    </row>
    <row r="65" spans="1:21" x14ac:dyDescent="0.2">
      <c r="A65" s="30" t="s">
        <v>48</v>
      </c>
    </row>
    <row r="66" spans="1:21" x14ac:dyDescent="0.2">
      <c r="A66" s="29" t="s">
        <v>30</v>
      </c>
      <c r="B66">
        <v>325</v>
      </c>
      <c r="C66">
        <v>311</v>
      </c>
      <c r="D66">
        <v>267</v>
      </c>
      <c r="E66">
        <v>239</v>
      </c>
      <c r="F66">
        <v>228</v>
      </c>
      <c r="G66">
        <v>200</v>
      </c>
      <c r="H66">
        <v>188</v>
      </c>
      <c r="I66">
        <v>182</v>
      </c>
      <c r="J66">
        <v>176</v>
      </c>
      <c r="K66">
        <v>159</v>
      </c>
      <c r="L66">
        <v>163</v>
      </c>
      <c r="M66">
        <v>168</v>
      </c>
      <c r="N66">
        <v>172</v>
      </c>
      <c r="O66">
        <v>166</v>
      </c>
      <c r="P66">
        <v>176</v>
      </c>
      <c r="Q66">
        <v>182</v>
      </c>
      <c r="R66">
        <v>179</v>
      </c>
      <c r="S66">
        <v>182</v>
      </c>
      <c r="T66">
        <v>175</v>
      </c>
      <c r="U66">
        <v>178</v>
      </c>
    </row>
    <row r="67" spans="1:21" x14ac:dyDescent="0.2">
      <c r="A67" s="29" t="s">
        <v>31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x14ac:dyDescent="0.2">
      <c r="A68" s="29" t="s">
        <v>32</v>
      </c>
      <c r="B68">
        <v>1</v>
      </c>
      <c r="C68">
        <v>1</v>
      </c>
      <c r="D68">
        <v>1</v>
      </c>
      <c r="E68">
        <v>1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70" spans="1:21" x14ac:dyDescent="0.2">
      <c r="A70" s="30" t="s">
        <v>41</v>
      </c>
    </row>
    <row r="71" spans="1:21" x14ac:dyDescent="0.2">
      <c r="A71" s="29" t="s">
        <v>30</v>
      </c>
      <c r="B71">
        <v>41</v>
      </c>
      <c r="C71">
        <v>38</v>
      </c>
      <c r="D71">
        <v>19</v>
      </c>
      <c r="E71">
        <v>19</v>
      </c>
      <c r="F71">
        <v>20</v>
      </c>
      <c r="G71">
        <v>23</v>
      </c>
      <c r="H71">
        <v>19</v>
      </c>
      <c r="I71">
        <v>12</v>
      </c>
      <c r="J71">
        <v>9</v>
      </c>
      <c r="K71">
        <v>19</v>
      </c>
      <c r="L71">
        <v>18</v>
      </c>
      <c r="M71">
        <v>12</v>
      </c>
      <c r="N71">
        <v>9</v>
      </c>
      <c r="O71">
        <v>9</v>
      </c>
      <c r="P71">
        <v>9</v>
      </c>
      <c r="Q71">
        <v>9</v>
      </c>
      <c r="R71">
        <v>9</v>
      </c>
      <c r="S71">
        <v>9</v>
      </c>
      <c r="T71">
        <v>11</v>
      </c>
      <c r="U71">
        <v>13</v>
      </c>
    </row>
    <row r="72" spans="1:21" x14ac:dyDescent="0.2">
      <c r="A72" s="29" t="s">
        <v>31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x14ac:dyDescent="0.2">
      <c r="A73" s="29" t="s">
        <v>32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6" spans="1:21" x14ac:dyDescent="0.2">
      <c r="A76" s="39" t="s">
        <v>49</v>
      </c>
      <c r="B76">
        <f>SUM(B53:B73)</f>
        <v>27941</v>
      </c>
      <c r="C76">
        <f>SUM(C53:C73)</f>
        <v>30464</v>
      </c>
      <c r="D76">
        <f t="shared" ref="D76:U76" si="5">SUM(D53:D73)</f>
        <v>33465</v>
      </c>
      <c r="E76">
        <f t="shared" si="5"/>
        <v>31043</v>
      </c>
      <c r="F76">
        <f t="shared" si="5"/>
        <v>32148</v>
      </c>
      <c r="G76">
        <f t="shared" si="5"/>
        <v>30997</v>
      </c>
      <c r="H76">
        <f t="shared" si="5"/>
        <v>30767</v>
      </c>
      <c r="I76">
        <f t="shared" si="5"/>
        <v>30531</v>
      </c>
      <c r="J76">
        <f t="shared" si="5"/>
        <v>30612</v>
      </c>
      <c r="K76">
        <f t="shared" si="5"/>
        <v>30962</v>
      </c>
      <c r="L76">
        <f t="shared" si="5"/>
        <v>30500</v>
      </c>
      <c r="M76">
        <f t="shared" si="5"/>
        <v>31130</v>
      </c>
      <c r="N76">
        <f t="shared" si="5"/>
        <v>30604</v>
      </c>
      <c r="O76">
        <f t="shared" si="5"/>
        <v>30945</v>
      </c>
      <c r="P76">
        <f t="shared" si="5"/>
        <v>31309</v>
      </c>
      <c r="Q76">
        <f t="shared" si="5"/>
        <v>32592</v>
      </c>
      <c r="R76">
        <f t="shared" si="5"/>
        <v>33432</v>
      </c>
      <c r="S76">
        <f t="shared" si="5"/>
        <v>33872</v>
      </c>
      <c r="T76">
        <f t="shared" si="5"/>
        <v>33153</v>
      </c>
      <c r="U76">
        <f t="shared" si="5"/>
        <v>33657</v>
      </c>
    </row>
    <row r="78" spans="1:21" x14ac:dyDescent="0.2">
      <c r="A78" s="1"/>
    </row>
    <row r="80" spans="1:21" x14ac:dyDescent="0.2">
      <c r="A80" s="31" t="s">
        <v>50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3" ht="48" x14ac:dyDescent="0.2">
      <c r="A81" s="1"/>
      <c r="B81" s="1">
        <v>1990</v>
      </c>
      <c r="C81" s="1">
        <v>2019</v>
      </c>
      <c r="D81" s="2"/>
      <c r="E81" s="2" t="s">
        <v>51</v>
      </c>
      <c r="F81" s="2" t="s">
        <v>52</v>
      </c>
      <c r="G81" s="37" t="s">
        <v>53</v>
      </c>
      <c r="H81" s="2"/>
      <c r="I81" s="1"/>
      <c r="J81" s="1"/>
      <c r="K81" s="1"/>
      <c r="L81" s="1"/>
      <c r="M81" s="1"/>
    </row>
    <row r="82" spans="1:13" x14ac:dyDescent="0.2">
      <c r="A82" s="1" t="s">
        <v>54</v>
      </c>
      <c r="B82">
        <v>26999</v>
      </c>
      <c r="C82" s="1">
        <v>28636</v>
      </c>
      <c r="D82" s="1"/>
      <c r="E82">
        <f>C82-B82</f>
        <v>1637</v>
      </c>
      <c r="F82">
        <f>B82/100</f>
        <v>269.99</v>
      </c>
      <c r="G82" s="38">
        <f>E82/F82</f>
        <v>6.0631875254639063</v>
      </c>
      <c r="H82" s="1"/>
      <c r="I82" s="1"/>
      <c r="J82" s="1"/>
      <c r="K82" s="1"/>
      <c r="L82" s="1"/>
      <c r="M82" s="1"/>
    </row>
    <row r="83" spans="1:13" x14ac:dyDescent="0.2">
      <c r="A83" s="1" t="s">
        <v>55</v>
      </c>
      <c r="B83" s="23">
        <v>163275</v>
      </c>
      <c r="C83" s="23">
        <v>163658</v>
      </c>
      <c r="D83" s="1"/>
      <c r="E83" s="36">
        <f>C83-B83</f>
        <v>383</v>
      </c>
      <c r="F83">
        <f>B83/100</f>
        <v>1632.75</v>
      </c>
      <c r="G83" s="38">
        <f>E83/F83</f>
        <v>0.23457357219415098</v>
      </c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31" t="s">
        <v>56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1"/>
    </row>
    <row r="87" spans="1:13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</row>
    <row r="88" spans="1:13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</row>
    <row r="89" spans="1:13" x14ac:dyDescent="0.2">
      <c r="A89" s="20" t="s">
        <v>57</v>
      </c>
      <c r="B89" s="21">
        <v>1990</v>
      </c>
      <c r="C89" s="21">
        <v>2000</v>
      </c>
      <c r="D89" s="21">
        <v>2010</v>
      </c>
      <c r="E89" s="21">
        <v>2015</v>
      </c>
      <c r="F89" s="21">
        <v>2016</v>
      </c>
      <c r="G89" s="21">
        <v>2017</v>
      </c>
      <c r="H89" s="21">
        <v>2018</v>
      </c>
      <c r="I89" s="21">
        <v>2019</v>
      </c>
      <c r="J89" s="21">
        <v>2020</v>
      </c>
      <c r="K89" s="21">
        <v>2021</v>
      </c>
      <c r="L89" s="21">
        <v>2022</v>
      </c>
    </row>
    <row r="91" spans="1:13" x14ac:dyDescent="0.2">
      <c r="A91" s="22" t="s">
        <v>58</v>
      </c>
      <c r="B91" s="23">
        <v>163275</v>
      </c>
      <c r="C91" s="23">
        <v>180504</v>
      </c>
      <c r="D91" s="23">
        <v>152677</v>
      </c>
      <c r="E91" s="23">
        <v>161520</v>
      </c>
      <c r="F91" s="23">
        <v>164623</v>
      </c>
      <c r="G91" s="23">
        <v>167431</v>
      </c>
      <c r="H91" s="23">
        <v>161834</v>
      </c>
      <c r="I91" s="23">
        <v>163658</v>
      </c>
      <c r="J91" s="23">
        <v>145400</v>
      </c>
      <c r="K91" s="23">
        <v>146786</v>
      </c>
      <c r="L91" s="23">
        <v>147857</v>
      </c>
    </row>
  </sheetData>
  <mergeCells count="13">
    <mergeCell ref="L87:L88"/>
    <mergeCell ref="M87:M88"/>
    <mergeCell ref="K87:K88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8B52-77F9-435F-9CB3-EE80E12721C0}">
  <dimension ref="A1:AJ65"/>
  <sheetViews>
    <sheetView workbookViewId="0">
      <selection activeCell="U25" sqref="U25"/>
    </sheetView>
  </sheetViews>
  <sheetFormatPr baseColWidth="10" defaultColWidth="11.5" defaultRowHeight="15" x14ac:dyDescent="0.2"/>
  <cols>
    <col min="1" max="1" width="46.5" customWidth="1"/>
  </cols>
  <sheetData>
    <row r="1" spans="1:21" x14ac:dyDescent="0.2">
      <c r="A1" s="1" t="s">
        <v>59</v>
      </c>
    </row>
    <row r="3" spans="1:21" x14ac:dyDescent="0.2">
      <c r="B3" s="5">
        <v>1990</v>
      </c>
      <c r="C3" s="6">
        <v>1995</v>
      </c>
      <c r="D3" s="7">
        <v>2000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8">
        <v>2018</v>
      </c>
      <c r="U3" s="8">
        <v>2019</v>
      </c>
    </row>
    <row r="4" spans="1:21" x14ac:dyDescent="0.2">
      <c r="A4" t="s">
        <v>60</v>
      </c>
      <c r="B4">
        <v>26134</v>
      </c>
      <c r="C4">
        <v>31360</v>
      </c>
      <c r="D4">
        <v>28793</v>
      </c>
      <c r="E4">
        <v>29434</v>
      </c>
      <c r="F4">
        <v>27581</v>
      </c>
      <c r="G4">
        <v>26256</v>
      </c>
      <c r="H4">
        <v>28063</v>
      </c>
      <c r="I4">
        <v>20230</v>
      </c>
      <c r="J4">
        <v>25980</v>
      </c>
      <c r="K4">
        <v>24084</v>
      </c>
      <c r="L4">
        <v>24688</v>
      </c>
      <c r="M4">
        <v>22757</v>
      </c>
      <c r="N4">
        <v>23146</v>
      </c>
      <c r="O4">
        <v>23892</v>
      </c>
      <c r="P4">
        <v>21109</v>
      </c>
      <c r="Q4">
        <v>21183</v>
      </c>
      <c r="R4">
        <v>21869</v>
      </c>
      <c r="S4">
        <v>21760</v>
      </c>
      <c r="T4">
        <v>21265</v>
      </c>
      <c r="U4">
        <v>23904</v>
      </c>
    </row>
    <row r="5" spans="1:21" x14ac:dyDescent="0.2">
      <c r="A5" s="3" t="s">
        <v>61</v>
      </c>
      <c r="B5" s="3">
        <v>25238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v>22827</v>
      </c>
    </row>
    <row r="27" spans="1:36" x14ac:dyDescent="0.2">
      <c r="A27" s="31" t="s">
        <v>62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x14ac:dyDescent="0.2">
      <c r="D28" s="21">
        <v>1990</v>
      </c>
      <c r="E28" s="21">
        <v>1991</v>
      </c>
      <c r="F28" s="21">
        <v>1992</v>
      </c>
      <c r="G28" s="21">
        <v>1993</v>
      </c>
      <c r="H28" s="21">
        <v>1994</v>
      </c>
      <c r="I28" s="21">
        <v>1995</v>
      </c>
      <c r="J28" s="21">
        <v>1996</v>
      </c>
      <c r="K28" s="21">
        <v>1997</v>
      </c>
      <c r="L28" s="21">
        <v>1998</v>
      </c>
      <c r="M28" s="21">
        <v>1999</v>
      </c>
      <c r="N28" s="21">
        <v>2000</v>
      </c>
      <c r="O28" s="21">
        <v>2001</v>
      </c>
      <c r="P28" s="21">
        <v>2002</v>
      </c>
      <c r="Q28" s="21">
        <v>2003</v>
      </c>
      <c r="R28" s="21">
        <v>2004</v>
      </c>
      <c r="S28" s="21">
        <v>2005</v>
      </c>
      <c r="T28" s="21">
        <v>2006</v>
      </c>
      <c r="U28" s="21">
        <v>2007</v>
      </c>
      <c r="V28" s="21">
        <v>2008</v>
      </c>
      <c r="W28" s="21">
        <v>2009</v>
      </c>
      <c r="X28" s="21">
        <v>2010</v>
      </c>
      <c r="Y28" s="21">
        <v>2011</v>
      </c>
      <c r="Z28" s="21">
        <v>2012</v>
      </c>
      <c r="AA28" s="21">
        <v>2013</v>
      </c>
      <c r="AB28" s="21">
        <v>2014</v>
      </c>
      <c r="AC28" s="21">
        <v>2015</v>
      </c>
      <c r="AD28" s="21">
        <v>2016</v>
      </c>
      <c r="AE28" s="21">
        <v>2017</v>
      </c>
      <c r="AF28" s="21">
        <v>2018</v>
      </c>
      <c r="AG28" s="21">
        <v>2019</v>
      </c>
      <c r="AH28" s="21">
        <v>2020</v>
      </c>
      <c r="AI28" s="21">
        <v>2021</v>
      </c>
      <c r="AJ28" s="21">
        <v>2022</v>
      </c>
    </row>
    <row r="30" spans="1:36" x14ac:dyDescent="0.2">
      <c r="A30" s="43"/>
      <c r="B30" s="22" t="s">
        <v>63</v>
      </c>
      <c r="C30" s="44" t="s">
        <v>64</v>
      </c>
      <c r="D30" s="23">
        <v>210113</v>
      </c>
      <c r="E30" s="23">
        <v>208528</v>
      </c>
      <c r="F30" s="23">
        <v>190482</v>
      </c>
      <c r="G30" s="23">
        <v>197202</v>
      </c>
      <c r="H30" s="23">
        <v>186437</v>
      </c>
      <c r="I30" s="23">
        <v>187909</v>
      </c>
      <c r="J30" s="23">
        <v>211133</v>
      </c>
      <c r="K30" s="23">
        <v>197898</v>
      </c>
      <c r="L30" s="23">
        <v>189758</v>
      </c>
      <c r="M30" s="23">
        <v>173053</v>
      </c>
      <c r="N30" s="23">
        <v>167026</v>
      </c>
      <c r="O30" s="23">
        <v>187314</v>
      </c>
      <c r="P30" s="23">
        <v>174315</v>
      </c>
      <c r="Q30" s="23">
        <v>166969</v>
      </c>
      <c r="R30" s="23">
        <v>156367</v>
      </c>
      <c r="S30" s="23">
        <v>153950</v>
      </c>
      <c r="T30" s="23">
        <v>162295</v>
      </c>
      <c r="U30" s="23">
        <v>126087</v>
      </c>
      <c r="V30" s="23">
        <v>151765</v>
      </c>
      <c r="W30" s="23">
        <v>139070</v>
      </c>
      <c r="X30" s="23">
        <v>148327</v>
      </c>
      <c r="Y30" s="23">
        <v>127297</v>
      </c>
      <c r="Z30" s="23">
        <v>130187</v>
      </c>
      <c r="AA30" s="23">
        <v>139758</v>
      </c>
      <c r="AB30" s="23">
        <v>118315</v>
      </c>
      <c r="AC30" s="23">
        <v>124085</v>
      </c>
      <c r="AD30" s="23">
        <v>124599</v>
      </c>
      <c r="AE30" s="23">
        <v>122398</v>
      </c>
      <c r="AF30" s="23">
        <v>116140</v>
      </c>
      <c r="AG30" s="23">
        <v>121415</v>
      </c>
      <c r="AH30" s="23">
        <v>123191</v>
      </c>
      <c r="AI30" s="23">
        <v>118026</v>
      </c>
      <c r="AJ30" s="23">
        <v>111728</v>
      </c>
    </row>
    <row r="31" spans="1:36" ht="104" x14ac:dyDescent="0.2">
      <c r="A31" s="45"/>
      <c r="B31" s="46" t="s">
        <v>65</v>
      </c>
      <c r="C31" s="47" t="s">
        <v>64</v>
      </c>
      <c r="D31" s="48">
        <v>65879</v>
      </c>
      <c r="E31" s="48">
        <v>65992</v>
      </c>
      <c r="F31" s="48">
        <v>58658</v>
      </c>
      <c r="G31" s="48">
        <v>56255</v>
      </c>
      <c r="H31" s="48">
        <v>51617</v>
      </c>
      <c r="I31" s="48">
        <v>53527</v>
      </c>
      <c r="J31" s="48">
        <v>64284</v>
      </c>
      <c r="K31" s="48">
        <v>55227</v>
      </c>
      <c r="L31" s="48">
        <v>53550</v>
      </c>
      <c r="M31" s="48">
        <v>49436</v>
      </c>
      <c r="N31" s="48">
        <v>45731</v>
      </c>
      <c r="O31" s="48">
        <v>52954</v>
      </c>
      <c r="P31" s="48">
        <v>50023</v>
      </c>
      <c r="Q31" s="48">
        <v>42053</v>
      </c>
      <c r="R31" s="48">
        <v>40656</v>
      </c>
      <c r="S31" s="48">
        <v>40200</v>
      </c>
      <c r="T31" s="48">
        <v>46185</v>
      </c>
      <c r="U31" s="48">
        <v>35403</v>
      </c>
      <c r="V31" s="48">
        <v>42166</v>
      </c>
      <c r="W31" s="48">
        <v>37805</v>
      </c>
      <c r="X31" s="48">
        <v>39909</v>
      </c>
      <c r="Y31" s="48">
        <v>35026</v>
      </c>
      <c r="Z31" s="48">
        <v>34018</v>
      </c>
      <c r="AA31" s="48">
        <v>37497</v>
      </c>
      <c r="AB31" s="48">
        <v>33662</v>
      </c>
      <c r="AC31" s="48">
        <v>35087</v>
      </c>
      <c r="AD31" s="48">
        <v>34150</v>
      </c>
      <c r="AE31" s="48">
        <v>33754</v>
      </c>
      <c r="AF31" s="48">
        <v>29621</v>
      </c>
      <c r="AG31" s="48">
        <v>29889</v>
      </c>
      <c r="AH31" s="48">
        <v>32696</v>
      </c>
      <c r="AI31" s="48">
        <v>33496</v>
      </c>
      <c r="AJ31" s="48">
        <v>30583</v>
      </c>
    </row>
    <row r="32" spans="1:36" ht="26" x14ac:dyDescent="0.2">
      <c r="A32" s="45"/>
      <c r="B32" s="49" t="s">
        <v>66</v>
      </c>
      <c r="C32" s="50" t="s">
        <v>64</v>
      </c>
      <c r="D32" s="51">
        <v>132102</v>
      </c>
      <c r="E32" s="51">
        <v>133885</v>
      </c>
      <c r="F32" s="51">
        <v>125259</v>
      </c>
      <c r="G32" s="51">
        <v>135695</v>
      </c>
      <c r="H32" s="51">
        <v>129989</v>
      </c>
      <c r="I32" s="51">
        <v>130359</v>
      </c>
      <c r="J32" s="51">
        <v>143703</v>
      </c>
      <c r="K32" s="51">
        <v>139632</v>
      </c>
      <c r="L32" s="51">
        <v>133159</v>
      </c>
      <c r="M32" s="51">
        <v>121016</v>
      </c>
      <c r="N32" s="51">
        <v>118963</v>
      </c>
      <c r="O32" s="51">
        <v>132449</v>
      </c>
      <c r="P32" s="51">
        <v>122345</v>
      </c>
      <c r="Q32" s="51">
        <v>122948</v>
      </c>
      <c r="R32" s="51">
        <v>114028</v>
      </c>
      <c r="S32" s="51">
        <v>112037</v>
      </c>
      <c r="T32" s="51">
        <v>114553</v>
      </c>
      <c r="U32" s="51">
        <v>89391</v>
      </c>
      <c r="V32" s="51">
        <v>108280</v>
      </c>
      <c r="W32" s="51">
        <v>99919</v>
      </c>
      <c r="X32" s="51">
        <v>107119</v>
      </c>
      <c r="Y32" s="51">
        <v>91065</v>
      </c>
      <c r="Z32" s="51">
        <v>95177</v>
      </c>
      <c r="AA32" s="51">
        <v>101230</v>
      </c>
      <c r="AB32" s="51">
        <v>83681</v>
      </c>
      <c r="AC32" s="51">
        <v>88027</v>
      </c>
      <c r="AD32" s="51">
        <v>89447</v>
      </c>
      <c r="AE32" s="51">
        <v>87827</v>
      </c>
      <c r="AF32" s="51">
        <v>85792</v>
      </c>
      <c r="AG32" s="51">
        <v>90634</v>
      </c>
      <c r="AH32" s="51">
        <v>89748</v>
      </c>
      <c r="AI32" s="51">
        <v>83544</v>
      </c>
      <c r="AJ32" s="51">
        <v>80284</v>
      </c>
    </row>
    <row r="33" spans="1:36" ht="26" x14ac:dyDescent="0.2">
      <c r="A33" s="45"/>
      <c r="B33" s="46" t="s">
        <v>67</v>
      </c>
      <c r="C33" s="47" t="s">
        <v>64</v>
      </c>
      <c r="D33" s="48">
        <v>12132</v>
      </c>
      <c r="E33" s="48">
        <v>8652</v>
      </c>
      <c r="F33" s="48">
        <v>6565</v>
      </c>
      <c r="G33" s="48">
        <v>5252</v>
      </c>
      <c r="H33" s="48">
        <v>4831</v>
      </c>
      <c r="I33" s="48">
        <v>4023</v>
      </c>
      <c r="J33" s="48">
        <v>3146</v>
      </c>
      <c r="K33" s="48">
        <v>3039</v>
      </c>
      <c r="L33" s="48">
        <v>3049</v>
      </c>
      <c r="M33" s="48">
        <v>2602</v>
      </c>
      <c r="N33" s="48">
        <v>2332</v>
      </c>
      <c r="O33" s="48">
        <v>1911</v>
      </c>
      <c r="P33" s="48">
        <v>1947</v>
      </c>
      <c r="Q33" s="48">
        <v>1968</v>
      </c>
      <c r="R33" s="48">
        <v>1684</v>
      </c>
      <c r="S33" s="48">
        <v>1714</v>
      </c>
      <c r="T33" s="48">
        <v>1557</v>
      </c>
      <c r="U33" s="48">
        <v>1293</v>
      </c>
      <c r="V33" s="48">
        <v>1319</v>
      </c>
      <c r="W33" s="48">
        <v>1346</v>
      </c>
      <c r="X33" s="48">
        <v>1300</v>
      </c>
      <c r="Y33" s="48">
        <v>1206</v>
      </c>
      <c r="Z33" s="52">
        <v>993</v>
      </c>
      <c r="AA33" s="48">
        <v>1031</v>
      </c>
      <c r="AB33" s="52">
        <v>971</v>
      </c>
      <c r="AC33" s="52">
        <v>971</v>
      </c>
      <c r="AD33" s="48">
        <v>1002</v>
      </c>
      <c r="AE33" s="52">
        <v>817</v>
      </c>
      <c r="AF33" s="52">
        <v>727</v>
      </c>
      <c r="AG33" s="52">
        <v>893</v>
      </c>
      <c r="AH33" s="52">
        <v>747</v>
      </c>
      <c r="AI33" s="52">
        <v>986</v>
      </c>
      <c r="AJ33" s="52">
        <v>860</v>
      </c>
    </row>
    <row r="55" spans="1:24" x14ac:dyDescent="0.2">
      <c r="A55" t="s">
        <v>68</v>
      </c>
    </row>
    <row r="57" spans="1:24" ht="32" x14ac:dyDescent="0.2">
      <c r="B57" s="5">
        <v>1990</v>
      </c>
      <c r="C57" s="8">
        <v>2019</v>
      </c>
      <c r="E57" s="13" t="s">
        <v>69</v>
      </c>
      <c r="F57" s="37" t="s">
        <v>70</v>
      </c>
      <c r="H57" s="5">
        <v>2010</v>
      </c>
      <c r="I57" s="8">
        <v>2019</v>
      </c>
      <c r="K57" s="13" t="s">
        <v>69</v>
      </c>
      <c r="L57" s="37" t="s">
        <v>70</v>
      </c>
    </row>
    <row r="58" spans="1:24" x14ac:dyDescent="0.2">
      <c r="A58" t="s">
        <v>7</v>
      </c>
      <c r="B58">
        <v>26134</v>
      </c>
      <c r="C58">
        <v>23904</v>
      </c>
      <c r="E58">
        <f>C58-B58</f>
        <v>-2230</v>
      </c>
      <c r="F58" s="38">
        <f>E58/261.34</f>
        <v>-8.5329455881227521</v>
      </c>
      <c r="H58">
        <v>24688</v>
      </c>
      <c r="I58">
        <v>23904</v>
      </c>
      <c r="K58">
        <f>H58-I58</f>
        <v>784</v>
      </c>
      <c r="L58">
        <f>K58/246.88</f>
        <v>3.1756318859364874</v>
      </c>
    </row>
    <row r="59" spans="1:24" x14ac:dyDescent="0.2">
      <c r="A59" t="s">
        <v>13</v>
      </c>
      <c r="B59" s="23">
        <v>210113</v>
      </c>
      <c r="C59" s="23">
        <v>121415</v>
      </c>
      <c r="E59" s="36">
        <f>C59-B59</f>
        <v>-88698</v>
      </c>
      <c r="F59" s="38">
        <f>E59/2101.13</f>
        <v>-42.214427474739779</v>
      </c>
      <c r="H59" s="23">
        <v>148327</v>
      </c>
      <c r="I59" s="23">
        <v>121415</v>
      </c>
      <c r="K59" s="36">
        <f>H59-I59</f>
        <v>26912</v>
      </c>
      <c r="L59">
        <f>K59/1483.27</f>
        <v>18.143696022976261</v>
      </c>
    </row>
    <row r="62" spans="1:24" x14ac:dyDescent="0.2">
      <c r="B62" s="21">
        <v>1990</v>
      </c>
      <c r="C62" s="21">
        <v>1995</v>
      </c>
      <c r="D62" s="21">
        <v>2000</v>
      </c>
      <c r="E62" s="21">
        <v>2003</v>
      </c>
      <c r="F62" s="21">
        <v>2004</v>
      </c>
      <c r="G62" s="21">
        <v>2005</v>
      </c>
      <c r="H62" s="21">
        <v>2006</v>
      </c>
      <c r="I62" s="21">
        <v>2007</v>
      </c>
      <c r="J62" s="21">
        <v>2008</v>
      </c>
      <c r="K62" s="21">
        <v>2009</v>
      </c>
      <c r="L62" s="21">
        <v>2010</v>
      </c>
      <c r="M62" s="21">
        <v>2011</v>
      </c>
      <c r="N62" s="21">
        <v>2012</v>
      </c>
      <c r="O62" s="21">
        <v>2013</v>
      </c>
      <c r="P62" s="21">
        <v>2014</v>
      </c>
      <c r="Q62" s="21">
        <v>2015</v>
      </c>
      <c r="R62" s="21">
        <v>2016</v>
      </c>
      <c r="S62" s="21">
        <v>2017</v>
      </c>
      <c r="T62" s="21">
        <v>2018</v>
      </c>
      <c r="U62" s="21">
        <v>2019</v>
      </c>
      <c r="V62" s="21">
        <v>2020</v>
      </c>
      <c r="W62" s="21">
        <v>2021</v>
      </c>
      <c r="X62" s="21">
        <v>2022</v>
      </c>
    </row>
    <row r="64" spans="1:24" x14ac:dyDescent="0.2">
      <c r="A64" t="s">
        <v>7</v>
      </c>
      <c r="B64">
        <v>26134</v>
      </c>
      <c r="C64">
        <v>31360</v>
      </c>
      <c r="D64">
        <v>28793</v>
      </c>
      <c r="E64">
        <v>29434</v>
      </c>
      <c r="F64">
        <v>27581</v>
      </c>
      <c r="G64">
        <v>26256</v>
      </c>
      <c r="H64">
        <v>28063</v>
      </c>
      <c r="I64">
        <v>20230</v>
      </c>
      <c r="J64">
        <v>25980</v>
      </c>
      <c r="K64">
        <v>24084</v>
      </c>
      <c r="L64">
        <v>24688</v>
      </c>
      <c r="M64">
        <v>22757</v>
      </c>
      <c r="N64">
        <v>23146</v>
      </c>
      <c r="O64">
        <v>23892</v>
      </c>
      <c r="P64">
        <v>21109</v>
      </c>
      <c r="Q64">
        <v>21183</v>
      </c>
      <c r="R64">
        <v>21869</v>
      </c>
      <c r="S64">
        <v>21760</v>
      </c>
      <c r="T64">
        <v>21265</v>
      </c>
      <c r="U64">
        <v>23904</v>
      </c>
    </row>
    <row r="65" spans="1:24" x14ac:dyDescent="0.2">
      <c r="A65" t="s">
        <v>13</v>
      </c>
      <c r="B65" s="23">
        <v>210113</v>
      </c>
      <c r="C65" s="23">
        <v>187909</v>
      </c>
      <c r="D65" s="23">
        <v>167026</v>
      </c>
      <c r="E65" s="23">
        <v>166969</v>
      </c>
      <c r="F65" s="23">
        <v>156367</v>
      </c>
      <c r="G65" s="23">
        <v>153950</v>
      </c>
      <c r="H65" s="23">
        <v>162295</v>
      </c>
      <c r="I65" s="23">
        <v>126087</v>
      </c>
      <c r="J65" s="23">
        <v>151765</v>
      </c>
      <c r="K65" s="23">
        <v>139070</v>
      </c>
      <c r="L65" s="23">
        <v>148327</v>
      </c>
      <c r="M65" s="23">
        <v>127297</v>
      </c>
      <c r="N65" s="23">
        <v>130187</v>
      </c>
      <c r="O65" s="23">
        <v>139758</v>
      </c>
      <c r="P65" s="23">
        <v>118315</v>
      </c>
      <c r="Q65" s="23">
        <v>124085</v>
      </c>
      <c r="R65" s="23">
        <v>124599</v>
      </c>
      <c r="S65" s="23">
        <v>122398</v>
      </c>
      <c r="T65" s="23">
        <v>116140</v>
      </c>
      <c r="U65" s="23">
        <v>121415</v>
      </c>
      <c r="V65" s="23">
        <v>123191</v>
      </c>
      <c r="W65" s="23">
        <v>118026</v>
      </c>
      <c r="X65" s="23">
        <v>111728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F3EE-CA30-4745-835D-11AFF90ED719}">
  <dimension ref="A1:V51"/>
  <sheetViews>
    <sheetView workbookViewId="0">
      <selection activeCell="A36" sqref="A36"/>
    </sheetView>
  </sheetViews>
  <sheetFormatPr baseColWidth="10" defaultColWidth="11.5" defaultRowHeight="15" x14ac:dyDescent="0.2"/>
  <cols>
    <col min="1" max="1" width="33.6640625" customWidth="1"/>
  </cols>
  <sheetData>
    <row r="1" spans="1:22" x14ac:dyDescent="0.2">
      <c r="A1" s="1" t="s">
        <v>71</v>
      </c>
    </row>
    <row r="3" spans="1:22" x14ac:dyDescent="0.2">
      <c r="B3" s="5">
        <v>1990</v>
      </c>
      <c r="C3" s="6">
        <v>1995</v>
      </c>
      <c r="D3" s="7">
        <v>2000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8">
        <v>2018</v>
      </c>
      <c r="U3" s="8">
        <v>2019</v>
      </c>
      <c r="V3" s="55">
        <v>2020</v>
      </c>
    </row>
    <row r="4" spans="1:22" x14ac:dyDescent="0.2">
      <c r="A4" t="s">
        <v>72</v>
      </c>
      <c r="B4">
        <v>13319</v>
      </c>
      <c r="C4">
        <v>10876</v>
      </c>
      <c r="D4">
        <v>10416</v>
      </c>
      <c r="E4">
        <v>9254</v>
      </c>
      <c r="F4">
        <v>9743</v>
      </c>
      <c r="G4">
        <v>8923</v>
      </c>
      <c r="H4">
        <v>9615</v>
      </c>
      <c r="I4">
        <v>10088</v>
      </c>
      <c r="J4">
        <v>9413</v>
      </c>
      <c r="K4">
        <v>8610</v>
      </c>
      <c r="L4">
        <v>9826</v>
      </c>
      <c r="M4">
        <v>9861</v>
      </c>
      <c r="N4">
        <v>10037</v>
      </c>
      <c r="O4">
        <v>9863</v>
      </c>
      <c r="P4">
        <v>9674</v>
      </c>
      <c r="Q4">
        <v>9477</v>
      </c>
      <c r="R4">
        <v>9851</v>
      </c>
      <c r="S4">
        <v>10081</v>
      </c>
      <c r="T4">
        <v>10512</v>
      </c>
      <c r="U4">
        <v>10408</v>
      </c>
      <c r="V4">
        <v>9258</v>
      </c>
    </row>
    <row r="5" spans="1:22" x14ac:dyDescent="0.2">
      <c r="A5" t="s">
        <v>73</v>
      </c>
      <c r="B5">
        <v>32</v>
      </c>
      <c r="C5">
        <v>30</v>
      </c>
      <c r="D5">
        <v>30</v>
      </c>
      <c r="E5">
        <v>28</v>
      </c>
      <c r="F5">
        <v>30</v>
      </c>
      <c r="G5">
        <v>29</v>
      </c>
      <c r="H5">
        <v>29</v>
      </c>
      <c r="I5">
        <v>31</v>
      </c>
      <c r="J5">
        <v>29</v>
      </c>
      <c r="K5">
        <v>27</v>
      </c>
      <c r="L5">
        <v>30</v>
      </c>
      <c r="M5">
        <v>32</v>
      </c>
      <c r="N5">
        <v>35</v>
      </c>
      <c r="O5">
        <v>35</v>
      </c>
      <c r="P5">
        <v>36</v>
      </c>
      <c r="Q5">
        <v>36</v>
      </c>
      <c r="R5">
        <v>37</v>
      </c>
      <c r="S5">
        <v>38</v>
      </c>
      <c r="T5">
        <v>36</v>
      </c>
      <c r="U5">
        <v>33</v>
      </c>
    </row>
    <row r="6" spans="1:22" x14ac:dyDescent="0.2">
      <c r="A6" t="s">
        <v>32</v>
      </c>
      <c r="B6">
        <v>103</v>
      </c>
      <c r="C6">
        <v>99</v>
      </c>
      <c r="D6">
        <v>93</v>
      </c>
      <c r="E6">
        <v>81</v>
      </c>
      <c r="F6">
        <v>88</v>
      </c>
      <c r="G6">
        <v>82</v>
      </c>
      <c r="H6">
        <v>91</v>
      </c>
      <c r="I6">
        <v>96</v>
      </c>
      <c r="J6">
        <v>85</v>
      </c>
      <c r="K6">
        <v>77</v>
      </c>
      <c r="L6">
        <v>87</v>
      </c>
      <c r="M6">
        <v>98</v>
      </c>
      <c r="N6">
        <v>104</v>
      </c>
      <c r="O6">
        <v>97</v>
      </c>
      <c r="P6">
        <v>98</v>
      </c>
      <c r="Q6">
        <v>101</v>
      </c>
      <c r="R6">
        <v>105</v>
      </c>
      <c r="S6">
        <v>104</v>
      </c>
      <c r="T6">
        <v>105</v>
      </c>
      <c r="U6">
        <v>98</v>
      </c>
    </row>
    <row r="8" spans="1:22" x14ac:dyDescent="0.2">
      <c r="A8" t="s">
        <v>27</v>
      </c>
      <c r="B8">
        <f>SUM(B4:B6)</f>
        <v>13454</v>
      </c>
      <c r="C8">
        <f t="shared" ref="C8:U8" si="0">SUM(C4:C6)</f>
        <v>11005</v>
      </c>
      <c r="D8">
        <f t="shared" si="0"/>
        <v>10539</v>
      </c>
      <c r="E8">
        <f t="shared" si="0"/>
        <v>9363</v>
      </c>
      <c r="F8">
        <f t="shared" si="0"/>
        <v>9861</v>
      </c>
      <c r="G8">
        <f t="shared" si="0"/>
        <v>9034</v>
      </c>
      <c r="H8">
        <f t="shared" si="0"/>
        <v>9735</v>
      </c>
      <c r="I8">
        <f t="shared" si="0"/>
        <v>10215</v>
      </c>
      <c r="J8">
        <f t="shared" si="0"/>
        <v>9527</v>
      </c>
      <c r="K8">
        <f t="shared" si="0"/>
        <v>8714</v>
      </c>
      <c r="L8">
        <f t="shared" si="0"/>
        <v>9943</v>
      </c>
      <c r="M8">
        <f t="shared" si="0"/>
        <v>9991</v>
      </c>
      <c r="N8">
        <f t="shared" si="0"/>
        <v>10176</v>
      </c>
      <c r="O8">
        <f t="shared" si="0"/>
        <v>9995</v>
      </c>
      <c r="P8">
        <f t="shared" si="0"/>
        <v>9808</v>
      </c>
      <c r="Q8">
        <f t="shared" si="0"/>
        <v>9614</v>
      </c>
      <c r="R8">
        <f t="shared" si="0"/>
        <v>9993</v>
      </c>
      <c r="S8">
        <f t="shared" si="0"/>
        <v>10223</v>
      </c>
      <c r="T8">
        <f t="shared" si="0"/>
        <v>10653</v>
      </c>
      <c r="U8">
        <f t="shared" si="0"/>
        <v>10539</v>
      </c>
    </row>
    <row r="10" spans="1:22" ht="32" x14ac:dyDescent="0.2">
      <c r="A10" s="13" t="s">
        <v>74</v>
      </c>
      <c r="C10">
        <f t="shared" ref="C10:U10" si="1">C8-B8</f>
        <v>-2449</v>
      </c>
      <c r="D10">
        <f t="shared" si="1"/>
        <v>-466</v>
      </c>
      <c r="E10">
        <f t="shared" si="1"/>
        <v>-1176</v>
      </c>
      <c r="F10">
        <f t="shared" si="1"/>
        <v>498</v>
      </c>
      <c r="G10">
        <f t="shared" si="1"/>
        <v>-827</v>
      </c>
      <c r="H10">
        <f t="shared" si="1"/>
        <v>701</v>
      </c>
      <c r="I10">
        <f t="shared" si="1"/>
        <v>480</v>
      </c>
      <c r="J10">
        <f t="shared" si="1"/>
        <v>-688</v>
      </c>
      <c r="K10">
        <f t="shared" si="1"/>
        <v>-813</v>
      </c>
      <c r="L10">
        <f t="shared" si="1"/>
        <v>1229</v>
      </c>
      <c r="M10">
        <f t="shared" si="1"/>
        <v>48</v>
      </c>
      <c r="N10">
        <f t="shared" si="1"/>
        <v>185</v>
      </c>
      <c r="O10">
        <f t="shared" si="1"/>
        <v>-181</v>
      </c>
      <c r="P10">
        <f t="shared" si="1"/>
        <v>-187</v>
      </c>
      <c r="Q10">
        <f t="shared" si="1"/>
        <v>-194</v>
      </c>
      <c r="R10">
        <f t="shared" si="1"/>
        <v>379</v>
      </c>
      <c r="S10">
        <f t="shared" si="1"/>
        <v>230</v>
      </c>
      <c r="T10">
        <f t="shared" si="1"/>
        <v>430</v>
      </c>
      <c r="U10">
        <f t="shared" si="1"/>
        <v>-114</v>
      </c>
    </row>
    <row r="11" spans="1:22" x14ac:dyDescent="0.2">
      <c r="A11" s="13"/>
    </row>
    <row r="12" spans="1:22" x14ac:dyDescent="0.2">
      <c r="A12" s="13"/>
    </row>
    <row r="13" spans="1:22" x14ac:dyDescent="0.2">
      <c r="A13" s="1" t="s">
        <v>75</v>
      </c>
    </row>
    <row r="15" spans="1:22" x14ac:dyDescent="0.2">
      <c r="B15" s="5">
        <v>1990</v>
      </c>
      <c r="C15" s="6">
        <v>1995</v>
      </c>
      <c r="D15" s="7">
        <v>2000</v>
      </c>
      <c r="E15" s="7">
        <v>2003</v>
      </c>
      <c r="F15" s="7">
        <v>2004</v>
      </c>
      <c r="G15" s="7">
        <v>2005</v>
      </c>
      <c r="H15" s="7">
        <v>2006</v>
      </c>
      <c r="I15" s="7">
        <v>2007</v>
      </c>
      <c r="J15" s="7">
        <v>2008</v>
      </c>
      <c r="K15" s="7">
        <v>2009</v>
      </c>
      <c r="L15" s="7">
        <v>2010</v>
      </c>
      <c r="M15" s="7">
        <v>2011</v>
      </c>
      <c r="N15" s="7">
        <v>2012</v>
      </c>
      <c r="O15" s="7">
        <v>2013</v>
      </c>
      <c r="P15" s="7">
        <v>2014</v>
      </c>
      <c r="Q15" s="7">
        <v>2015</v>
      </c>
      <c r="R15" s="7">
        <v>2016</v>
      </c>
      <c r="S15" s="7">
        <v>2017</v>
      </c>
      <c r="T15" s="8">
        <v>2018</v>
      </c>
      <c r="U15" s="8">
        <v>2019</v>
      </c>
      <c r="V15" s="55">
        <v>2020</v>
      </c>
    </row>
    <row r="16" spans="1:22" x14ac:dyDescent="0.2">
      <c r="A16" t="s">
        <v>72</v>
      </c>
      <c r="B16">
        <v>4138</v>
      </c>
      <c r="C16">
        <v>4002</v>
      </c>
      <c r="D16">
        <v>3598</v>
      </c>
      <c r="E16">
        <v>3025</v>
      </c>
      <c r="F16">
        <v>2997</v>
      </c>
      <c r="G16">
        <v>2936</v>
      </c>
      <c r="H16">
        <v>3196</v>
      </c>
      <c r="I16">
        <v>3150</v>
      </c>
      <c r="J16">
        <v>3047</v>
      </c>
      <c r="K16">
        <v>2609</v>
      </c>
      <c r="L16">
        <v>2714</v>
      </c>
      <c r="M16">
        <v>3059</v>
      </c>
      <c r="N16">
        <v>3006</v>
      </c>
      <c r="O16">
        <v>3028</v>
      </c>
      <c r="P16">
        <v>3031</v>
      </c>
      <c r="Q16">
        <v>3937</v>
      </c>
      <c r="R16">
        <v>3070</v>
      </c>
      <c r="S16">
        <v>3071</v>
      </c>
      <c r="T16">
        <v>3151</v>
      </c>
      <c r="U16">
        <v>3631</v>
      </c>
      <c r="V16">
        <v>3623</v>
      </c>
    </row>
    <row r="17" spans="1:22" x14ac:dyDescent="0.2">
      <c r="A17" t="s">
        <v>73</v>
      </c>
      <c r="B17">
        <v>105</v>
      </c>
      <c r="C17">
        <v>80</v>
      </c>
      <c r="D17">
        <v>76</v>
      </c>
      <c r="E17">
        <v>60</v>
      </c>
      <c r="F17">
        <v>65</v>
      </c>
      <c r="G17">
        <v>65</v>
      </c>
      <c r="H17">
        <v>62</v>
      </c>
      <c r="I17">
        <v>65</v>
      </c>
      <c r="J17">
        <v>59</v>
      </c>
      <c r="K17">
        <v>63</v>
      </c>
      <c r="L17">
        <v>67</v>
      </c>
      <c r="M17">
        <v>72</v>
      </c>
      <c r="N17">
        <v>73</v>
      </c>
      <c r="O17">
        <v>74</v>
      </c>
      <c r="P17">
        <v>74</v>
      </c>
      <c r="Q17">
        <v>79</v>
      </c>
      <c r="R17">
        <v>80</v>
      </c>
      <c r="S17">
        <v>80</v>
      </c>
      <c r="T17">
        <v>76</v>
      </c>
      <c r="U17">
        <v>73</v>
      </c>
      <c r="V17">
        <v>4</v>
      </c>
    </row>
    <row r="18" spans="1:22" x14ac:dyDescent="0.2">
      <c r="A18" t="s">
        <v>32</v>
      </c>
      <c r="B18">
        <v>290</v>
      </c>
      <c r="C18">
        <v>239</v>
      </c>
      <c r="D18">
        <v>184</v>
      </c>
      <c r="E18">
        <v>124</v>
      </c>
      <c r="F18">
        <v>98</v>
      </c>
      <c r="G18">
        <v>72</v>
      </c>
      <c r="H18">
        <v>74</v>
      </c>
      <c r="I18">
        <v>69</v>
      </c>
      <c r="J18">
        <v>61</v>
      </c>
      <c r="K18">
        <v>57</v>
      </c>
      <c r="L18">
        <v>55</v>
      </c>
      <c r="M18">
        <v>53</v>
      </c>
      <c r="N18">
        <v>48</v>
      </c>
      <c r="O18">
        <v>43</v>
      </c>
      <c r="P18">
        <v>40</v>
      </c>
      <c r="Q18">
        <v>42</v>
      </c>
      <c r="R18">
        <v>44</v>
      </c>
      <c r="S18">
        <v>40</v>
      </c>
      <c r="T18">
        <v>46</v>
      </c>
      <c r="U18">
        <v>40</v>
      </c>
      <c r="V18">
        <v>40</v>
      </c>
    </row>
    <row r="20" spans="1:22" x14ac:dyDescent="0.2">
      <c r="A20" t="s">
        <v>27</v>
      </c>
      <c r="B20">
        <f>SUM(B16:B18)</f>
        <v>4533</v>
      </c>
      <c r="C20">
        <f t="shared" ref="C20:V20" si="2">SUM(C16:C18)</f>
        <v>4321</v>
      </c>
      <c r="D20">
        <f t="shared" si="2"/>
        <v>3858</v>
      </c>
      <c r="E20">
        <f t="shared" si="2"/>
        <v>3209</v>
      </c>
      <c r="F20">
        <f t="shared" si="2"/>
        <v>3160</v>
      </c>
      <c r="G20">
        <f t="shared" si="2"/>
        <v>3073</v>
      </c>
      <c r="H20">
        <f t="shared" si="2"/>
        <v>3332</v>
      </c>
      <c r="I20">
        <f t="shared" si="2"/>
        <v>3284</v>
      </c>
      <c r="J20">
        <f t="shared" si="2"/>
        <v>3167</v>
      </c>
      <c r="K20">
        <f t="shared" si="2"/>
        <v>2729</v>
      </c>
      <c r="L20">
        <f t="shared" si="2"/>
        <v>2836</v>
      </c>
      <c r="M20">
        <f t="shared" si="2"/>
        <v>3184</v>
      </c>
      <c r="N20">
        <f t="shared" si="2"/>
        <v>3127</v>
      </c>
      <c r="O20">
        <f t="shared" si="2"/>
        <v>3145</v>
      </c>
      <c r="P20">
        <f t="shared" si="2"/>
        <v>3145</v>
      </c>
      <c r="Q20">
        <f t="shared" si="2"/>
        <v>4058</v>
      </c>
      <c r="R20">
        <f t="shared" si="2"/>
        <v>3194</v>
      </c>
      <c r="S20">
        <f t="shared" si="2"/>
        <v>3191</v>
      </c>
      <c r="T20">
        <f t="shared" si="2"/>
        <v>3273</v>
      </c>
      <c r="U20">
        <f t="shared" si="2"/>
        <v>3744</v>
      </c>
      <c r="V20">
        <f t="shared" si="2"/>
        <v>3667</v>
      </c>
    </row>
    <row r="23" spans="1:22" x14ac:dyDescent="0.2">
      <c r="A23" s="1" t="s">
        <v>76</v>
      </c>
    </row>
    <row r="25" spans="1:22" x14ac:dyDescent="0.2">
      <c r="B25" s="5">
        <v>1990</v>
      </c>
      <c r="C25" s="6">
        <v>1995</v>
      </c>
      <c r="D25" s="7">
        <v>2000</v>
      </c>
      <c r="E25" s="7">
        <v>2003</v>
      </c>
      <c r="F25" s="7">
        <v>2004</v>
      </c>
      <c r="G25" s="7">
        <v>2005</v>
      </c>
      <c r="H25" s="7">
        <v>2006</v>
      </c>
      <c r="I25" s="7">
        <v>2007</v>
      </c>
      <c r="J25" s="7">
        <v>2008</v>
      </c>
      <c r="K25" s="7">
        <v>2009</v>
      </c>
      <c r="L25" s="7">
        <v>2010</v>
      </c>
      <c r="M25" s="7">
        <v>2011</v>
      </c>
      <c r="N25" s="7">
        <v>2012</v>
      </c>
      <c r="O25" s="7">
        <v>2013</v>
      </c>
      <c r="P25" s="7">
        <v>2014</v>
      </c>
      <c r="Q25" s="7">
        <v>2015</v>
      </c>
      <c r="R25" s="7">
        <v>2016</v>
      </c>
      <c r="S25" s="7">
        <v>2017</v>
      </c>
      <c r="T25" s="8">
        <v>2018</v>
      </c>
      <c r="U25" s="8">
        <v>2019</v>
      </c>
      <c r="V25" s="55"/>
    </row>
    <row r="27" spans="1:22" x14ac:dyDescent="0.2">
      <c r="A27" t="s">
        <v>27</v>
      </c>
      <c r="B27">
        <f>B8+B20</f>
        <v>17987</v>
      </c>
      <c r="C27">
        <f t="shared" ref="C27:U27" si="3">C8+C20</f>
        <v>15326</v>
      </c>
      <c r="D27">
        <f t="shared" si="3"/>
        <v>14397</v>
      </c>
      <c r="E27">
        <f t="shared" si="3"/>
        <v>12572</v>
      </c>
      <c r="F27">
        <f t="shared" si="3"/>
        <v>13021</v>
      </c>
      <c r="G27">
        <f t="shared" si="3"/>
        <v>12107</v>
      </c>
      <c r="H27">
        <f t="shared" si="3"/>
        <v>13067</v>
      </c>
      <c r="I27">
        <f t="shared" si="3"/>
        <v>13499</v>
      </c>
      <c r="J27">
        <f t="shared" si="3"/>
        <v>12694</v>
      </c>
      <c r="K27">
        <f t="shared" si="3"/>
        <v>11443</v>
      </c>
      <c r="L27">
        <f t="shared" si="3"/>
        <v>12779</v>
      </c>
      <c r="M27">
        <f t="shared" si="3"/>
        <v>13175</v>
      </c>
      <c r="N27">
        <f t="shared" si="3"/>
        <v>13303</v>
      </c>
      <c r="O27">
        <f t="shared" si="3"/>
        <v>13140</v>
      </c>
      <c r="P27">
        <f t="shared" si="3"/>
        <v>12953</v>
      </c>
      <c r="Q27">
        <f t="shared" si="3"/>
        <v>13672</v>
      </c>
      <c r="R27">
        <f t="shared" si="3"/>
        <v>13187</v>
      </c>
      <c r="S27">
        <f t="shared" si="3"/>
        <v>13414</v>
      </c>
      <c r="T27">
        <f t="shared" si="3"/>
        <v>13926</v>
      </c>
      <c r="U27">
        <f t="shared" si="3"/>
        <v>14283</v>
      </c>
    </row>
    <row r="28" spans="1:22" x14ac:dyDescent="0.2">
      <c r="A28" s="3" t="s">
        <v>77</v>
      </c>
      <c r="B28" s="3">
        <v>22108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18049</v>
      </c>
    </row>
    <row r="31" spans="1:22" x14ac:dyDescent="0.2">
      <c r="P31" t="s">
        <v>78</v>
      </c>
      <c r="Q31">
        <f>U27-K27</f>
        <v>2840</v>
      </c>
    </row>
    <row r="32" spans="1:22" x14ac:dyDescent="0.2">
      <c r="P32" t="s">
        <v>79</v>
      </c>
      <c r="Q32">
        <f>Q31/114.43</f>
        <v>24.818666433627545</v>
      </c>
    </row>
    <row r="49" spans="9:13" x14ac:dyDescent="0.2">
      <c r="I49" s="59"/>
      <c r="J49" s="59"/>
      <c r="K49" s="59"/>
      <c r="L49" s="59"/>
      <c r="M49" s="59">
        <v>2019</v>
      </c>
    </row>
    <row r="50" spans="9:13" x14ac:dyDescent="0.2">
      <c r="I50" s="59" t="s">
        <v>80</v>
      </c>
      <c r="J50" s="59"/>
      <c r="K50" s="59"/>
      <c r="L50" s="59"/>
      <c r="M50" s="59">
        <v>10539</v>
      </c>
    </row>
    <row r="51" spans="9:13" x14ac:dyDescent="0.2">
      <c r="I51" s="59" t="s">
        <v>81</v>
      </c>
      <c r="J51" s="59"/>
      <c r="K51" s="59"/>
      <c r="L51" s="59"/>
      <c r="M51" s="59">
        <v>3744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4DC9-C4D8-4AD4-9581-5707EA6F12C4}">
  <dimension ref="A1:AG89"/>
  <sheetViews>
    <sheetView topLeftCell="A4" workbookViewId="0">
      <selection activeCell="A10" sqref="A10"/>
    </sheetView>
  </sheetViews>
  <sheetFormatPr baseColWidth="10" defaultColWidth="11.5" defaultRowHeight="15" x14ac:dyDescent="0.2"/>
  <cols>
    <col min="1" max="1" width="40.1640625" customWidth="1"/>
    <col min="4" max="4" width="11.6640625" bestFit="1" customWidth="1"/>
  </cols>
  <sheetData>
    <row r="1" spans="1:33" x14ac:dyDescent="0.2">
      <c r="A1" s="1" t="s">
        <v>82</v>
      </c>
    </row>
    <row r="3" spans="1:33" ht="16" x14ac:dyDescent="0.2">
      <c r="A3" s="13" t="s">
        <v>83</v>
      </c>
      <c r="B3" s="5">
        <v>1990</v>
      </c>
      <c r="C3" s="6">
        <v>1995</v>
      </c>
      <c r="D3" s="7">
        <v>2000</v>
      </c>
      <c r="E3" s="7">
        <v>2003</v>
      </c>
      <c r="F3" s="7">
        <v>2004</v>
      </c>
      <c r="G3" s="7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>
        <v>2013</v>
      </c>
      <c r="P3" s="7">
        <v>2014</v>
      </c>
      <c r="Q3" s="7">
        <v>2015</v>
      </c>
      <c r="R3" s="7">
        <v>2016</v>
      </c>
      <c r="S3" s="7">
        <v>2017</v>
      </c>
      <c r="T3" s="8">
        <v>2018</v>
      </c>
      <c r="U3" s="8">
        <v>2019</v>
      </c>
      <c r="V3" s="55">
        <v>2020</v>
      </c>
    </row>
    <row r="4" spans="1:33" ht="32" x14ac:dyDescent="0.2">
      <c r="A4" s="13" t="s">
        <v>84</v>
      </c>
      <c r="B4">
        <v>400</v>
      </c>
      <c r="C4">
        <v>345</v>
      </c>
      <c r="D4">
        <v>407</v>
      </c>
      <c r="E4">
        <v>429</v>
      </c>
      <c r="F4">
        <v>412</v>
      </c>
      <c r="G4">
        <v>398</v>
      </c>
      <c r="H4">
        <v>371</v>
      </c>
      <c r="I4">
        <v>385</v>
      </c>
      <c r="J4">
        <v>406</v>
      </c>
      <c r="K4">
        <v>403</v>
      </c>
      <c r="L4">
        <v>401</v>
      </c>
      <c r="M4">
        <v>394</v>
      </c>
      <c r="N4">
        <v>418</v>
      </c>
      <c r="O4">
        <v>440</v>
      </c>
      <c r="P4">
        <v>463</v>
      </c>
      <c r="Q4">
        <v>470</v>
      </c>
      <c r="R4">
        <v>458</v>
      </c>
      <c r="S4">
        <v>455</v>
      </c>
      <c r="T4">
        <v>460</v>
      </c>
      <c r="U4">
        <v>468</v>
      </c>
      <c r="V4">
        <v>463</v>
      </c>
    </row>
    <row r="5" spans="1:33" ht="16" x14ac:dyDescent="0.2">
      <c r="A5" s="13" t="s">
        <v>85</v>
      </c>
      <c r="B5">
        <v>10064</v>
      </c>
      <c r="C5">
        <v>9398</v>
      </c>
      <c r="D5">
        <v>9128</v>
      </c>
      <c r="E5">
        <v>8914</v>
      </c>
      <c r="F5">
        <v>8603</v>
      </c>
      <c r="G5">
        <v>8591</v>
      </c>
      <c r="H5">
        <v>8446</v>
      </c>
      <c r="I5">
        <v>8478</v>
      </c>
      <c r="J5">
        <v>8403</v>
      </c>
      <c r="K5">
        <v>8402</v>
      </c>
      <c r="L5">
        <v>8425</v>
      </c>
      <c r="M5">
        <v>8292</v>
      </c>
      <c r="N5">
        <v>8245</v>
      </c>
      <c r="O5">
        <v>8231</v>
      </c>
      <c r="P5">
        <v>8294</v>
      </c>
      <c r="Q5">
        <v>8383</v>
      </c>
      <c r="R5">
        <v>8288</v>
      </c>
      <c r="S5">
        <v>8211</v>
      </c>
      <c r="T5">
        <v>8133</v>
      </c>
      <c r="U5">
        <v>8008</v>
      </c>
      <c r="V5">
        <v>7881</v>
      </c>
    </row>
    <row r="6" spans="1:33" ht="16" x14ac:dyDescent="0.2">
      <c r="A6" s="13" t="s">
        <v>86</v>
      </c>
      <c r="B6">
        <v>5803</v>
      </c>
      <c r="C6">
        <v>5030</v>
      </c>
      <c r="D6">
        <v>5185</v>
      </c>
      <c r="E6">
        <v>4922</v>
      </c>
      <c r="F6">
        <v>4995</v>
      </c>
      <c r="G6">
        <v>4948</v>
      </c>
      <c r="H6">
        <v>4895</v>
      </c>
      <c r="I6">
        <v>4985</v>
      </c>
      <c r="J6">
        <v>4888</v>
      </c>
      <c r="K6">
        <v>4951</v>
      </c>
      <c r="L6">
        <v>4938</v>
      </c>
      <c r="M6">
        <v>5038</v>
      </c>
      <c r="N6">
        <v>5065</v>
      </c>
      <c r="O6">
        <v>5030</v>
      </c>
      <c r="P6">
        <v>5231</v>
      </c>
      <c r="Q6">
        <v>5158</v>
      </c>
      <c r="R6">
        <v>5202</v>
      </c>
      <c r="S6">
        <v>5121</v>
      </c>
      <c r="T6">
        <v>4898</v>
      </c>
      <c r="U6">
        <v>4795</v>
      </c>
      <c r="V6">
        <v>4721</v>
      </c>
    </row>
    <row r="7" spans="1:33" x14ac:dyDescent="0.2">
      <c r="A7" s="13"/>
    </row>
    <row r="8" spans="1:33" ht="32" x14ac:dyDescent="0.2">
      <c r="A8" s="13" t="s">
        <v>87</v>
      </c>
      <c r="B8">
        <f>SUM(B4:B6)</f>
        <v>16267</v>
      </c>
      <c r="C8">
        <f t="shared" ref="C8:T8" si="0">SUM(C4:C6)</f>
        <v>14773</v>
      </c>
      <c r="D8">
        <f t="shared" si="0"/>
        <v>14720</v>
      </c>
      <c r="E8">
        <f t="shared" si="0"/>
        <v>14265</v>
      </c>
      <c r="F8">
        <f t="shared" si="0"/>
        <v>14010</v>
      </c>
      <c r="G8">
        <f t="shared" si="0"/>
        <v>13937</v>
      </c>
      <c r="H8">
        <f t="shared" si="0"/>
        <v>13712</v>
      </c>
      <c r="I8">
        <f t="shared" si="0"/>
        <v>13848</v>
      </c>
      <c r="J8">
        <f t="shared" si="0"/>
        <v>13697</v>
      </c>
      <c r="K8">
        <f t="shared" si="0"/>
        <v>13756</v>
      </c>
      <c r="L8">
        <f t="shared" si="0"/>
        <v>13764</v>
      </c>
      <c r="M8">
        <f t="shared" si="0"/>
        <v>13724</v>
      </c>
      <c r="N8">
        <f t="shared" si="0"/>
        <v>13728</v>
      </c>
      <c r="O8">
        <f t="shared" si="0"/>
        <v>13701</v>
      </c>
      <c r="P8">
        <f t="shared" si="0"/>
        <v>13988</v>
      </c>
      <c r="Q8">
        <f t="shared" si="0"/>
        <v>14011</v>
      </c>
      <c r="R8">
        <f t="shared" si="0"/>
        <v>13948</v>
      </c>
      <c r="S8">
        <f t="shared" si="0"/>
        <v>13787</v>
      </c>
      <c r="T8">
        <f t="shared" si="0"/>
        <v>13491</v>
      </c>
      <c r="U8">
        <f>SUM(U4:U6)</f>
        <v>13271</v>
      </c>
      <c r="V8">
        <f>SUM(V4:V6)</f>
        <v>13065</v>
      </c>
    </row>
    <row r="9" spans="1:33" ht="16" x14ac:dyDescent="0.2">
      <c r="A9" s="13" t="s">
        <v>88</v>
      </c>
      <c r="B9" s="3">
        <v>17413</v>
      </c>
      <c r="U9" s="3">
        <v>14659</v>
      </c>
    </row>
    <row r="10" spans="1:33" ht="32" x14ac:dyDescent="0.2">
      <c r="A10" s="13" t="s">
        <v>89</v>
      </c>
      <c r="B10" s="4">
        <v>16267</v>
      </c>
      <c r="C10">
        <v>14772</v>
      </c>
      <c r="D10" s="3">
        <v>14708</v>
      </c>
      <c r="E10" s="3">
        <v>14240</v>
      </c>
      <c r="F10" s="3">
        <v>13979</v>
      </c>
      <c r="G10" s="3">
        <v>13868</v>
      </c>
      <c r="H10" s="3">
        <v>13574</v>
      </c>
      <c r="I10" s="3">
        <v>13692</v>
      </c>
      <c r="J10" s="3">
        <v>13543</v>
      </c>
      <c r="K10" s="3">
        <v>13546</v>
      </c>
      <c r="L10" s="3">
        <v>13501</v>
      </c>
      <c r="M10" s="3">
        <v>13421</v>
      </c>
      <c r="N10" s="3">
        <v>13426</v>
      </c>
      <c r="O10" s="3">
        <v>13364</v>
      </c>
      <c r="P10" s="3">
        <v>13643</v>
      </c>
      <c r="Q10" s="3">
        <v>13553</v>
      </c>
      <c r="R10" s="3">
        <v>13588</v>
      </c>
      <c r="S10" s="3">
        <v>13426</v>
      </c>
      <c r="T10" s="3">
        <v>13126</v>
      </c>
      <c r="U10" s="3">
        <v>12911</v>
      </c>
      <c r="V10" s="3">
        <v>12703</v>
      </c>
    </row>
    <row r="11" spans="1:33" x14ac:dyDescent="0.2">
      <c r="A11" s="13"/>
      <c r="B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3" ht="48" x14ac:dyDescent="0.2">
      <c r="A12" s="56" t="s">
        <v>90</v>
      </c>
      <c r="B12" s="57"/>
      <c r="C12" s="3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3" x14ac:dyDescent="0.2">
      <c r="A13" s="13"/>
      <c r="B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3" x14ac:dyDescent="0.2">
      <c r="B14" s="5">
        <v>1990</v>
      </c>
      <c r="C14" s="5">
        <v>1991</v>
      </c>
      <c r="D14" s="5">
        <v>1992</v>
      </c>
      <c r="E14" s="5">
        <v>1993</v>
      </c>
      <c r="F14" s="5">
        <v>1994</v>
      </c>
      <c r="G14" s="6">
        <v>1995</v>
      </c>
      <c r="H14" s="19">
        <v>1996</v>
      </c>
      <c r="I14" s="19">
        <v>1997</v>
      </c>
      <c r="J14" s="19">
        <v>1998</v>
      </c>
      <c r="K14" s="19">
        <v>1999</v>
      </c>
      <c r="L14" s="7">
        <v>2000</v>
      </c>
      <c r="M14" s="7">
        <v>2001</v>
      </c>
      <c r="N14" s="7">
        <v>2002</v>
      </c>
      <c r="O14" s="7">
        <v>2003</v>
      </c>
      <c r="P14" s="7">
        <v>2004</v>
      </c>
      <c r="Q14" s="7">
        <v>2005</v>
      </c>
      <c r="R14" s="7">
        <v>2006</v>
      </c>
      <c r="S14" s="7">
        <v>2007</v>
      </c>
      <c r="T14" s="7">
        <v>2008</v>
      </c>
      <c r="U14" s="7">
        <v>2009</v>
      </c>
      <c r="V14" s="7">
        <v>2010</v>
      </c>
      <c r="W14" s="7">
        <v>2011</v>
      </c>
      <c r="X14" s="7">
        <v>2012</v>
      </c>
      <c r="Y14" s="7">
        <v>2013</v>
      </c>
      <c r="Z14" s="7">
        <v>2014</v>
      </c>
      <c r="AA14" s="7">
        <v>2015</v>
      </c>
      <c r="AB14" s="7">
        <v>2016</v>
      </c>
      <c r="AC14" s="7">
        <v>2017</v>
      </c>
      <c r="AD14" s="8">
        <v>2018</v>
      </c>
      <c r="AE14" s="8">
        <v>2019</v>
      </c>
      <c r="AF14" s="8">
        <v>2020</v>
      </c>
      <c r="AG14" s="7"/>
    </row>
    <row r="15" spans="1:33" ht="16" x14ac:dyDescent="0.2">
      <c r="A15" s="13" t="s">
        <v>91</v>
      </c>
      <c r="B15">
        <v>8493</v>
      </c>
      <c r="C15">
        <v>8132</v>
      </c>
      <c r="D15">
        <v>7874</v>
      </c>
      <c r="E15">
        <v>7842</v>
      </c>
      <c r="F15">
        <v>7838</v>
      </c>
      <c r="G15">
        <v>7759</v>
      </c>
      <c r="H15">
        <v>7752</v>
      </c>
      <c r="I15">
        <v>7599</v>
      </c>
      <c r="J15">
        <v>7552</v>
      </c>
      <c r="K15">
        <v>7531</v>
      </c>
      <c r="L15">
        <v>7452</v>
      </c>
      <c r="M15">
        <v>7636</v>
      </c>
      <c r="N15">
        <v>7354</v>
      </c>
      <c r="O15">
        <v>7217</v>
      </c>
      <c r="P15">
        <v>6955</v>
      </c>
      <c r="Q15">
        <v>6924</v>
      </c>
      <c r="R15">
        <v>6771</v>
      </c>
      <c r="S15">
        <v>6764</v>
      </c>
      <c r="T15">
        <v>6696</v>
      </c>
      <c r="U15">
        <v>6663</v>
      </c>
      <c r="V15">
        <v>6655</v>
      </c>
      <c r="W15">
        <v>6516</v>
      </c>
      <c r="X15">
        <v>6462</v>
      </c>
      <c r="Y15">
        <v>6430</v>
      </c>
      <c r="Z15">
        <v>6461</v>
      </c>
      <c r="AA15">
        <v>6432</v>
      </c>
      <c r="AB15">
        <v>6419</v>
      </c>
      <c r="AC15">
        <v>6358</v>
      </c>
      <c r="AD15">
        <v>6288</v>
      </c>
      <c r="AE15">
        <v>6191</v>
      </c>
      <c r="AF15">
        <v>6082</v>
      </c>
    </row>
    <row r="16" spans="1:33" ht="16" x14ac:dyDescent="0.2">
      <c r="A16" s="13" t="s">
        <v>92</v>
      </c>
      <c r="B16">
        <v>4910</v>
      </c>
      <c r="C16">
        <v>4676</v>
      </c>
      <c r="D16">
        <v>4587</v>
      </c>
      <c r="E16">
        <v>4402</v>
      </c>
      <c r="F16">
        <v>4241</v>
      </c>
      <c r="G16">
        <v>4214</v>
      </c>
      <c r="H16">
        <v>4302</v>
      </c>
      <c r="I16">
        <v>4273</v>
      </c>
      <c r="J16">
        <v>4338</v>
      </c>
      <c r="K16">
        <v>4372</v>
      </c>
      <c r="L16">
        <v>4388</v>
      </c>
      <c r="M16">
        <v>4373</v>
      </c>
      <c r="N16">
        <v>4253</v>
      </c>
      <c r="O16">
        <v>4131</v>
      </c>
      <c r="P16">
        <v>4231</v>
      </c>
      <c r="Q16">
        <v>4173</v>
      </c>
      <c r="R16">
        <v>4113</v>
      </c>
      <c r="S16">
        <v>4196</v>
      </c>
      <c r="T16">
        <v>4113</v>
      </c>
      <c r="U16">
        <v>4169</v>
      </c>
      <c r="V16">
        <v>4150</v>
      </c>
      <c r="W16">
        <v>4258</v>
      </c>
      <c r="X16">
        <v>4302</v>
      </c>
      <c r="Y16">
        <v>4269</v>
      </c>
      <c r="Z16">
        <v>4465</v>
      </c>
      <c r="AA16">
        <v>4392</v>
      </c>
      <c r="AB16">
        <v>4433</v>
      </c>
      <c r="AC16">
        <v>4357</v>
      </c>
      <c r="AD16">
        <v>4141</v>
      </c>
      <c r="AE16">
        <v>4049</v>
      </c>
      <c r="AF16">
        <v>3984</v>
      </c>
    </row>
    <row r="17" spans="1:33" ht="16" x14ac:dyDescent="0.2">
      <c r="A17" s="13" t="s">
        <v>93</v>
      </c>
      <c r="B17" s="4">
        <f t="shared" ref="B17:AE17" si="1">SUM(B48:B50)</f>
        <v>2464</v>
      </c>
      <c r="C17" s="4">
        <f t="shared" si="1"/>
        <v>2368</v>
      </c>
      <c r="D17" s="4">
        <f t="shared" si="1"/>
        <v>2336</v>
      </c>
      <c r="E17" s="4">
        <f t="shared" si="1"/>
        <v>2319</v>
      </c>
      <c r="F17" s="4">
        <f t="shared" si="1"/>
        <v>2507</v>
      </c>
      <c r="G17" s="4">
        <f t="shared" si="1"/>
        <v>2454</v>
      </c>
      <c r="H17" s="4">
        <f t="shared" si="1"/>
        <v>2468</v>
      </c>
      <c r="I17" s="4">
        <f t="shared" si="1"/>
        <v>2440</v>
      </c>
      <c r="J17" s="4">
        <f t="shared" si="1"/>
        <v>2467</v>
      </c>
      <c r="K17" s="4">
        <f t="shared" si="1"/>
        <v>2467</v>
      </c>
      <c r="L17" s="4">
        <f t="shared" si="1"/>
        <v>2462</v>
      </c>
      <c r="M17" s="4">
        <f t="shared" si="1"/>
        <v>2528</v>
      </c>
      <c r="N17" s="4">
        <f t="shared" si="1"/>
        <v>2457</v>
      </c>
      <c r="O17" s="4">
        <f t="shared" si="1"/>
        <v>2463</v>
      </c>
      <c r="P17" s="4">
        <f t="shared" si="1"/>
        <v>2381</v>
      </c>
      <c r="Q17" s="4">
        <f t="shared" si="1"/>
        <v>2372</v>
      </c>
      <c r="R17" s="4">
        <f t="shared" si="1"/>
        <v>2319</v>
      </c>
      <c r="S17" s="4">
        <f t="shared" si="1"/>
        <v>2347</v>
      </c>
      <c r="T17" s="4">
        <f t="shared" si="1"/>
        <v>2329</v>
      </c>
      <c r="U17" s="4">
        <f t="shared" si="1"/>
        <v>2311</v>
      </c>
      <c r="V17" s="4">
        <f t="shared" si="1"/>
        <v>2295</v>
      </c>
      <c r="W17" s="4">
        <f t="shared" si="1"/>
        <v>2244</v>
      </c>
      <c r="X17" s="4">
        <f t="shared" si="1"/>
        <v>2245</v>
      </c>
      <c r="Y17" s="4">
        <f t="shared" si="1"/>
        <v>2225</v>
      </c>
      <c r="Z17" s="4">
        <f t="shared" si="1"/>
        <v>2254</v>
      </c>
      <c r="AA17" s="4">
        <f t="shared" si="1"/>
        <v>2259</v>
      </c>
      <c r="AB17" s="4">
        <f t="shared" si="1"/>
        <v>2279</v>
      </c>
      <c r="AC17" s="4">
        <f t="shared" si="1"/>
        <v>2255</v>
      </c>
      <c r="AD17" s="4">
        <f t="shared" si="1"/>
        <v>2237</v>
      </c>
      <c r="AE17" s="4">
        <f t="shared" si="1"/>
        <v>2202</v>
      </c>
      <c r="AF17" s="4">
        <v>2174</v>
      </c>
      <c r="AG17" s="4"/>
    </row>
    <row r="18" spans="1:33" ht="16" x14ac:dyDescent="0.2">
      <c r="A18" s="13" t="s">
        <v>94</v>
      </c>
      <c r="B18">
        <v>316</v>
      </c>
      <c r="C18">
        <v>286</v>
      </c>
      <c r="D18">
        <v>270</v>
      </c>
      <c r="E18">
        <v>255</v>
      </c>
      <c r="F18">
        <v>260</v>
      </c>
      <c r="G18">
        <v>265</v>
      </c>
      <c r="H18">
        <v>273</v>
      </c>
      <c r="I18">
        <v>295</v>
      </c>
      <c r="J18">
        <v>298</v>
      </c>
      <c r="K18">
        <v>316</v>
      </c>
      <c r="L18">
        <v>303</v>
      </c>
      <c r="M18">
        <v>308</v>
      </c>
      <c r="N18">
        <v>299</v>
      </c>
      <c r="O18">
        <v>316</v>
      </c>
      <c r="P18">
        <v>301</v>
      </c>
      <c r="Q18">
        <v>287</v>
      </c>
      <c r="R18">
        <v>261</v>
      </c>
      <c r="S18">
        <v>272</v>
      </c>
      <c r="T18">
        <v>284</v>
      </c>
      <c r="U18">
        <v>285</v>
      </c>
      <c r="V18">
        <v>277</v>
      </c>
      <c r="W18">
        <v>280</v>
      </c>
      <c r="X18">
        <v>297</v>
      </c>
      <c r="Y18">
        <v>323</v>
      </c>
      <c r="Z18">
        <v>332</v>
      </c>
      <c r="AA18">
        <v>332</v>
      </c>
      <c r="AB18">
        <v>315</v>
      </c>
      <c r="AC18">
        <v>330</v>
      </c>
      <c r="AD18">
        <v>354</v>
      </c>
      <c r="AE18">
        <v>382</v>
      </c>
      <c r="AF18">
        <v>383</v>
      </c>
    </row>
    <row r="19" spans="1:33" ht="16" x14ac:dyDescent="0.2">
      <c r="A19" s="13" t="s">
        <v>95</v>
      </c>
      <c r="B19">
        <v>84</v>
      </c>
      <c r="C19">
        <v>76</v>
      </c>
      <c r="D19">
        <v>87</v>
      </c>
      <c r="E19">
        <v>80</v>
      </c>
      <c r="F19">
        <v>78</v>
      </c>
      <c r="G19">
        <v>80</v>
      </c>
      <c r="H19">
        <v>85</v>
      </c>
      <c r="I19">
        <v>87</v>
      </c>
      <c r="J19">
        <v>92</v>
      </c>
      <c r="K19">
        <v>96</v>
      </c>
      <c r="L19">
        <v>103</v>
      </c>
      <c r="M19">
        <v>109</v>
      </c>
      <c r="N19">
        <v>112</v>
      </c>
      <c r="O19">
        <v>113</v>
      </c>
      <c r="P19">
        <v>111</v>
      </c>
      <c r="Q19">
        <v>112</v>
      </c>
      <c r="R19">
        <v>110</v>
      </c>
      <c r="S19">
        <v>113</v>
      </c>
      <c r="T19">
        <v>121</v>
      </c>
      <c r="U19">
        <v>118</v>
      </c>
      <c r="V19">
        <v>124</v>
      </c>
      <c r="W19">
        <v>114</v>
      </c>
      <c r="X19">
        <v>120</v>
      </c>
      <c r="Y19">
        <v>117</v>
      </c>
      <c r="Z19">
        <v>131</v>
      </c>
      <c r="AA19">
        <v>138</v>
      </c>
      <c r="AB19">
        <v>142</v>
      </c>
      <c r="AC19">
        <v>126</v>
      </c>
      <c r="AD19">
        <v>106</v>
      </c>
      <c r="AE19">
        <v>87</v>
      </c>
      <c r="AF19">
        <v>80</v>
      </c>
    </row>
    <row r="20" spans="1:33" x14ac:dyDescent="0.2">
      <c r="A20" s="13"/>
      <c r="B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33" x14ac:dyDescent="0.2">
      <c r="A21" s="13"/>
      <c r="B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33" x14ac:dyDescent="0.2">
      <c r="A22" s="13"/>
      <c r="B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33" x14ac:dyDescent="0.2">
      <c r="A23" s="13"/>
      <c r="B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33" x14ac:dyDescent="0.2">
      <c r="A24" s="13"/>
      <c r="B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33" x14ac:dyDescent="0.2">
      <c r="A25" s="13"/>
      <c r="B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33" x14ac:dyDescent="0.2">
      <c r="A26" s="13"/>
      <c r="B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33" x14ac:dyDescent="0.2">
      <c r="A27" s="13"/>
      <c r="B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33" x14ac:dyDescent="0.2">
      <c r="A28" s="13"/>
      <c r="B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3" x14ac:dyDescent="0.2">
      <c r="A29" s="13"/>
      <c r="B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3" x14ac:dyDescent="0.2">
      <c r="A30" s="13"/>
      <c r="B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3"/>
      <c r="Q30" s="3"/>
      <c r="R30" s="3"/>
      <c r="S30" s="3"/>
      <c r="T30" s="3"/>
      <c r="U30" s="3"/>
      <c r="V30" s="3"/>
    </row>
    <row r="31" spans="1:33" x14ac:dyDescent="0.2">
      <c r="A31" s="13"/>
      <c r="B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33" x14ac:dyDescent="0.2">
      <c r="A32" s="13"/>
      <c r="B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33" x14ac:dyDescent="0.2">
      <c r="A33" s="13"/>
      <c r="B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33" x14ac:dyDescent="0.2">
      <c r="A34" s="13"/>
      <c r="B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33" x14ac:dyDescent="0.2">
      <c r="A35" s="13"/>
      <c r="B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33" x14ac:dyDescent="0.2">
      <c r="A36" s="13"/>
      <c r="B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33" x14ac:dyDescent="0.2">
      <c r="A37" s="13"/>
      <c r="B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33" x14ac:dyDescent="0.2">
      <c r="A38" s="13"/>
      <c r="B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40" spans="1:33" x14ac:dyDescent="0.2">
      <c r="A40" s="32" t="s">
        <v>96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2" spans="1:33" x14ac:dyDescent="0.2">
      <c r="B42" s="5">
        <v>1990</v>
      </c>
      <c r="C42" s="5">
        <v>1991</v>
      </c>
      <c r="D42" s="5">
        <v>1992</v>
      </c>
      <c r="E42" s="5">
        <v>1993</v>
      </c>
      <c r="F42" s="5">
        <v>1994</v>
      </c>
      <c r="G42" s="6">
        <v>1995</v>
      </c>
      <c r="H42" s="19">
        <v>1996</v>
      </c>
      <c r="I42" s="19">
        <v>1997</v>
      </c>
      <c r="J42" s="19">
        <v>1998</v>
      </c>
      <c r="K42" s="19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s="7">
        <v>2009</v>
      </c>
      <c r="V42" s="7">
        <v>2010</v>
      </c>
      <c r="W42" s="7">
        <v>2011</v>
      </c>
      <c r="X42" s="7">
        <v>2012</v>
      </c>
      <c r="Y42" s="7">
        <v>2013</v>
      </c>
      <c r="Z42" s="7">
        <v>2014</v>
      </c>
      <c r="AA42" s="7">
        <v>2015</v>
      </c>
      <c r="AB42" s="7">
        <v>2016</v>
      </c>
      <c r="AC42" s="7">
        <v>2017</v>
      </c>
      <c r="AD42" s="8">
        <v>2018</v>
      </c>
      <c r="AE42" s="8">
        <v>2019</v>
      </c>
      <c r="AF42" s="8">
        <v>2020</v>
      </c>
      <c r="AG42" s="7"/>
    </row>
    <row r="43" spans="1:33" x14ac:dyDescent="0.2">
      <c r="A43" t="s">
        <v>91</v>
      </c>
    </row>
    <row r="44" spans="1:33" x14ac:dyDescent="0.2">
      <c r="A44" s="29" t="s">
        <v>30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3" x14ac:dyDescent="0.2">
      <c r="A45" s="29" t="s">
        <v>31</v>
      </c>
      <c r="B45">
        <v>8493</v>
      </c>
      <c r="C45">
        <v>8132</v>
      </c>
      <c r="D45">
        <v>7874</v>
      </c>
      <c r="E45">
        <v>7842</v>
      </c>
      <c r="F45">
        <v>7838</v>
      </c>
      <c r="G45">
        <v>7759</v>
      </c>
      <c r="H45">
        <v>7752</v>
      </c>
      <c r="I45">
        <v>7599</v>
      </c>
      <c r="J45">
        <v>7552</v>
      </c>
      <c r="K45">
        <v>7531</v>
      </c>
      <c r="L45">
        <v>7452</v>
      </c>
      <c r="M45">
        <v>7636</v>
      </c>
      <c r="N45">
        <v>7354</v>
      </c>
      <c r="O45">
        <v>7217</v>
      </c>
      <c r="P45">
        <v>6955</v>
      </c>
      <c r="Q45">
        <v>6924</v>
      </c>
      <c r="R45">
        <v>6771</v>
      </c>
      <c r="S45">
        <v>6764</v>
      </c>
      <c r="T45">
        <v>6696</v>
      </c>
      <c r="U45">
        <v>6663</v>
      </c>
      <c r="V45">
        <v>6655</v>
      </c>
      <c r="W45">
        <v>6516</v>
      </c>
      <c r="X45">
        <v>6462</v>
      </c>
      <c r="Y45">
        <v>6430</v>
      </c>
      <c r="Z45">
        <v>6461</v>
      </c>
      <c r="AA45">
        <v>6432</v>
      </c>
      <c r="AB45">
        <v>6419</v>
      </c>
      <c r="AC45">
        <v>6358</v>
      </c>
      <c r="AD45">
        <v>6288</v>
      </c>
      <c r="AE45">
        <v>6191</v>
      </c>
      <c r="AF45">
        <v>6082</v>
      </c>
    </row>
    <row r="46" spans="1:33" x14ac:dyDescent="0.2">
      <c r="A46" s="29" t="s">
        <v>32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3" x14ac:dyDescent="0.2">
      <c r="A47" t="s">
        <v>97</v>
      </c>
    </row>
    <row r="48" spans="1:33" x14ac:dyDescent="0.2">
      <c r="A48" s="29" t="s">
        <v>30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">
      <c r="A49" s="29" t="s">
        <v>31</v>
      </c>
      <c r="B49">
        <v>1571</v>
      </c>
      <c r="C49">
        <v>1509</v>
      </c>
      <c r="D49">
        <v>1491</v>
      </c>
      <c r="E49">
        <v>1479</v>
      </c>
      <c r="F49">
        <v>1675</v>
      </c>
      <c r="G49">
        <v>1638</v>
      </c>
      <c r="H49">
        <v>1649</v>
      </c>
      <c r="I49">
        <v>1635</v>
      </c>
      <c r="J49">
        <v>1668</v>
      </c>
      <c r="K49">
        <v>1667</v>
      </c>
      <c r="L49">
        <v>1668</v>
      </c>
      <c r="M49">
        <v>1716</v>
      </c>
      <c r="N49">
        <v>1673</v>
      </c>
      <c r="O49">
        <v>1679</v>
      </c>
      <c r="P49">
        <v>1626</v>
      </c>
      <c r="Q49">
        <v>1617</v>
      </c>
      <c r="R49">
        <v>1576</v>
      </c>
      <c r="S49">
        <v>1600</v>
      </c>
      <c r="T49">
        <v>1593</v>
      </c>
      <c r="U49">
        <v>1581</v>
      </c>
      <c r="V49">
        <v>1569</v>
      </c>
      <c r="W49">
        <v>1533</v>
      </c>
      <c r="X49">
        <v>1539</v>
      </c>
      <c r="Y49">
        <v>1526</v>
      </c>
      <c r="Z49">
        <v>1549</v>
      </c>
      <c r="AA49">
        <v>1555</v>
      </c>
      <c r="AB49">
        <v>1571</v>
      </c>
      <c r="AC49">
        <v>1553</v>
      </c>
      <c r="AD49">
        <v>1541</v>
      </c>
      <c r="AE49">
        <v>1516</v>
      </c>
      <c r="AF49">
        <v>1497</v>
      </c>
    </row>
    <row r="50" spans="1:32" x14ac:dyDescent="0.2">
      <c r="A50" s="29" t="s">
        <v>32</v>
      </c>
      <c r="B50">
        <v>893</v>
      </c>
      <c r="C50">
        <v>859</v>
      </c>
      <c r="D50">
        <v>845</v>
      </c>
      <c r="E50">
        <v>840</v>
      </c>
      <c r="F50">
        <v>832</v>
      </c>
      <c r="G50">
        <v>816</v>
      </c>
      <c r="H50">
        <v>819</v>
      </c>
      <c r="I50">
        <v>805</v>
      </c>
      <c r="J50">
        <v>799</v>
      </c>
      <c r="K50">
        <v>800</v>
      </c>
      <c r="L50">
        <v>794</v>
      </c>
      <c r="M50">
        <v>812</v>
      </c>
      <c r="N50">
        <v>784</v>
      </c>
      <c r="O50">
        <v>784</v>
      </c>
      <c r="P50">
        <v>755</v>
      </c>
      <c r="Q50">
        <v>755</v>
      </c>
      <c r="R50">
        <v>743</v>
      </c>
      <c r="S50">
        <v>747</v>
      </c>
      <c r="T50">
        <v>736</v>
      </c>
      <c r="U50">
        <v>730</v>
      </c>
      <c r="V50">
        <v>726</v>
      </c>
      <c r="W50">
        <v>711</v>
      </c>
      <c r="X50">
        <v>706</v>
      </c>
      <c r="Y50">
        <v>699</v>
      </c>
      <c r="Z50">
        <v>705</v>
      </c>
      <c r="AA50">
        <v>704</v>
      </c>
      <c r="AB50">
        <v>708</v>
      </c>
      <c r="AC50">
        <v>702</v>
      </c>
      <c r="AD50">
        <v>696</v>
      </c>
      <c r="AE50">
        <v>686</v>
      </c>
      <c r="AF50">
        <v>677</v>
      </c>
    </row>
    <row r="51" spans="1:32" x14ac:dyDescent="0.2">
      <c r="A51" t="s">
        <v>98</v>
      </c>
    </row>
    <row r="52" spans="1:32" x14ac:dyDescent="0.2">
      <c r="A52" s="29" t="s">
        <v>30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">
      <c r="A53" s="29" t="s">
        <v>31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">
      <c r="A54" s="29" t="s">
        <v>32</v>
      </c>
      <c r="B54">
        <v>4910</v>
      </c>
      <c r="C54">
        <v>4676</v>
      </c>
      <c r="D54">
        <v>4587</v>
      </c>
      <c r="E54">
        <v>4402</v>
      </c>
      <c r="F54">
        <v>4241</v>
      </c>
      <c r="G54">
        <v>4214</v>
      </c>
      <c r="H54">
        <v>4302</v>
      </c>
      <c r="I54">
        <v>4273</v>
      </c>
      <c r="J54">
        <v>4338</v>
      </c>
      <c r="K54">
        <v>4372</v>
      </c>
      <c r="L54">
        <v>4388</v>
      </c>
      <c r="M54">
        <v>4373</v>
      </c>
      <c r="N54">
        <v>4253</v>
      </c>
      <c r="O54">
        <v>4131</v>
      </c>
      <c r="P54">
        <v>4231</v>
      </c>
      <c r="Q54">
        <v>4173</v>
      </c>
      <c r="R54">
        <v>4113</v>
      </c>
      <c r="S54">
        <v>4196</v>
      </c>
      <c r="T54">
        <v>4113</v>
      </c>
      <c r="U54">
        <v>4169</v>
      </c>
      <c r="V54">
        <v>4150</v>
      </c>
      <c r="W54">
        <v>4258</v>
      </c>
      <c r="X54">
        <v>4302</v>
      </c>
      <c r="Y54">
        <v>4269</v>
      </c>
      <c r="Z54">
        <v>4465</v>
      </c>
      <c r="AA54">
        <v>4392</v>
      </c>
      <c r="AB54">
        <v>4433</v>
      </c>
      <c r="AC54">
        <v>4357</v>
      </c>
      <c r="AD54">
        <v>4141</v>
      </c>
      <c r="AE54">
        <v>4049</v>
      </c>
      <c r="AF54">
        <v>3984</v>
      </c>
    </row>
    <row r="55" spans="1:32" x14ac:dyDescent="0.2">
      <c r="A55" t="s">
        <v>99</v>
      </c>
    </row>
    <row r="56" spans="1:32" x14ac:dyDescent="0.2">
      <c r="A56" s="29" t="s">
        <v>30</v>
      </c>
      <c r="B56">
        <v>316</v>
      </c>
      <c r="C56">
        <v>286</v>
      </c>
      <c r="D56">
        <v>270</v>
      </c>
      <c r="E56">
        <v>255</v>
      </c>
      <c r="F56">
        <v>260</v>
      </c>
      <c r="G56">
        <v>265</v>
      </c>
      <c r="H56">
        <v>273</v>
      </c>
      <c r="I56">
        <v>295</v>
      </c>
      <c r="J56">
        <v>298</v>
      </c>
      <c r="K56">
        <v>316</v>
      </c>
      <c r="L56">
        <v>303</v>
      </c>
      <c r="M56">
        <v>308</v>
      </c>
      <c r="N56">
        <v>299</v>
      </c>
      <c r="O56">
        <v>316</v>
      </c>
      <c r="P56">
        <v>301</v>
      </c>
      <c r="Q56">
        <v>287</v>
      </c>
      <c r="R56">
        <v>261</v>
      </c>
      <c r="S56">
        <v>272</v>
      </c>
      <c r="T56">
        <v>284</v>
      </c>
      <c r="U56">
        <v>285</v>
      </c>
      <c r="V56">
        <v>277</v>
      </c>
      <c r="W56">
        <v>280</v>
      </c>
      <c r="X56">
        <v>297</v>
      </c>
      <c r="Y56">
        <v>323</v>
      </c>
      <c r="Z56">
        <v>332</v>
      </c>
      <c r="AA56">
        <v>332</v>
      </c>
      <c r="AB56">
        <v>315</v>
      </c>
      <c r="AC56">
        <v>330</v>
      </c>
      <c r="AD56">
        <v>354</v>
      </c>
      <c r="AE56">
        <v>382</v>
      </c>
      <c r="AF56">
        <v>383</v>
      </c>
    </row>
    <row r="57" spans="1:32" x14ac:dyDescent="0.2">
      <c r="A57" s="29" t="s">
        <v>31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">
      <c r="A58" s="29" t="s">
        <v>32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">
      <c r="A59" t="s">
        <v>100</v>
      </c>
    </row>
    <row r="60" spans="1:32" x14ac:dyDescent="0.2">
      <c r="A60" s="29" t="s">
        <v>30</v>
      </c>
      <c r="B60">
        <v>84</v>
      </c>
      <c r="C60">
        <v>76</v>
      </c>
      <c r="D60">
        <v>87</v>
      </c>
      <c r="E60">
        <v>80</v>
      </c>
      <c r="F60">
        <v>78</v>
      </c>
      <c r="G60">
        <v>80</v>
      </c>
      <c r="H60">
        <v>85</v>
      </c>
      <c r="I60">
        <v>87</v>
      </c>
      <c r="J60">
        <v>92</v>
      </c>
      <c r="K60">
        <v>96</v>
      </c>
      <c r="L60">
        <v>103</v>
      </c>
      <c r="M60">
        <v>109</v>
      </c>
      <c r="N60">
        <v>112</v>
      </c>
      <c r="O60">
        <v>113</v>
      </c>
      <c r="P60">
        <v>111</v>
      </c>
      <c r="Q60">
        <v>112</v>
      </c>
      <c r="R60">
        <v>110</v>
      </c>
      <c r="S60">
        <v>113</v>
      </c>
      <c r="T60">
        <v>121</v>
      </c>
      <c r="U60">
        <v>118</v>
      </c>
      <c r="V60">
        <v>124</v>
      </c>
      <c r="W60">
        <v>114</v>
      </c>
      <c r="X60">
        <v>120</v>
      </c>
      <c r="Y60">
        <v>117</v>
      </c>
      <c r="Z60">
        <v>131</v>
      </c>
      <c r="AA60">
        <v>138</v>
      </c>
      <c r="AB60">
        <v>142</v>
      </c>
      <c r="AC60">
        <v>126</v>
      </c>
      <c r="AD60">
        <v>106</v>
      </c>
      <c r="AE60">
        <v>87</v>
      </c>
      <c r="AF60">
        <v>80</v>
      </c>
    </row>
    <row r="61" spans="1:32" x14ac:dyDescent="0.2">
      <c r="A61" s="29" t="s">
        <v>31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2">
      <c r="A62" s="29" t="s">
        <v>32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4" spans="1:32" x14ac:dyDescent="0.2">
      <c r="A64" s="54" t="s">
        <v>101</v>
      </c>
      <c r="B64" s="54">
        <f>SUM(B44:B63)</f>
        <v>16267</v>
      </c>
      <c r="C64" s="54">
        <f t="shared" ref="C64:AF64" si="2">SUM(C44:C63)</f>
        <v>15538</v>
      </c>
      <c r="D64" s="54">
        <f t="shared" si="2"/>
        <v>15154</v>
      </c>
      <c r="E64" s="54">
        <f t="shared" si="2"/>
        <v>14898</v>
      </c>
      <c r="F64" s="54">
        <f t="shared" si="2"/>
        <v>14924</v>
      </c>
      <c r="G64" s="54">
        <f t="shared" si="2"/>
        <v>14772</v>
      </c>
      <c r="H64" s="54">
        <f t="shared" si="2"/>
        <v>14880</v>
      </c>
      <c r="I64" s="54">
        <f t="shared" si="2"/>
        <v>14694</v>
      </c>
      <c r="J64" s="54">
        <f t="shared" si="2"/>
        <v>14747</v>
      </c>
      <c r="K64" s="54">
        <f t="shared" si="2"/>
        <v>14782</v>
      </c>
      <c r="L64" s="54">
        <f t="shared" si="2"/>
        <v>14708</v>
      </c>
      <c r="M64" s="54">
        <f t="shared" si="2"/>
        <v>14954</v>
      </c>
      <c r="N64" s="54">
        <f t="shared" si="2"/>
        <v>14475</v>
      </c>
      <c r="O64" s="54">
        <f t="shared" si="2"/>
        <v>14240</v>
      </c>
      <c r="P64" s="54">
        <f t="shared" si="2"/>
        <v>13979</v>
      </c>
      <c r="Q64" s="54">
        <f t="shared" si="2"/>
        <v>13868</v>
      </c>
      <c r="R64" s="54">
        <f t="shared" si="2"/>
        <v>13574</v>
      </c>
      <c r="S64" s="54">
        <f t="shared" si="2"/>
        <v>13692</v>
      </c>
      <c r="T64" s="54">
        <f t="shared" si="2"/>
        <v>13543</v>
      </c>
      <c r="U64" s="54">
        <f t="shared" si="2"/>
        <v>13546</v>
      </c>
      <c r="V64" s="54">
        <f t="shared" si="2"/>
        <v>13501</v>
      </c>
      <c r="W64" s="54">
        <f t="shared" si="2"/>
        <v>13412</v>
      </c>
      <c r="X64" s="54">
        <f t="shared" si="2"/>
        <v>13426</v>
      </c>
      <c r="Y64" s="54">
        <f t="shared" si="2"/>
        <v>13364</v>
      </c>
      <c r="Z64" s="54">
        <f t="shared" si="2"/>
        <v>13643</v>
      </c>
      <c r="AA64" s="54">
        <f t="shared" si="2"/>
        <v>13553</v>
      </c>
      <c r="AB64" s="54">
        <f t="shared" si="2"/>
        <v>13588</v>
      </c>
      <c r="AC64" s="54">
        <f t="shared" si="2"/>
        <v>13426</v>
      </c>
      <c r="AD64" s="54">
        <f t="shared" si="2"/>
        <v>13126</v>
      </c>
      <c r="AE64" s="54">
        <f t="shared" si="2"/>
        <v>12911</v>
      </c>
      <c r="AF64" s="54">
        <f t="shared" si="2"/>
        <v>12703</v>
      </c>
    </row>
    <row r="65" spans="1:32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</row>
    <row r="67" spans="1:32" x14ac:dyDescent="0.2">
      <c r="A67" s="32" t="s">
        <v>102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9" spans="1:32" x14ac:dyDescent="0.2">
      <c r="B69" s="5">
        <v>1990</v>
      </c>
      <c r="C69" s="5">
        <v>1991</v>
      </c>
      <c r="D69" s="5">
        <v>1992</v>
      </c>
      <c r="E69" s="5">
        <v>1993</v>
      </c>
      <c r="F69" s="5">
        <v>1994</v>
      </c>
      <c r="G69" s="6">
        <v>1995</v>
      </c>
      <c r="H69" s="19">
        <v>1996</v>
      </c>
      <c r="I69" s="19">
        <v>1997</v>
      </c>
      <c r="J69" s="19">
        <v>1998</v>
      </c>
      <c r="K69" s="19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  <c r="U69" s="7">
        <v>2009</v>
      </c>
      <c r="V69" s="7">
        <v>2010</v>
      </c>
      <c r="W69" s="7">
        <v>2011</v>
      </c>
      <c r="X69" s="7">
        <v>2012</v>
      </c>
      <c r="Y69" s="7">
        <v>2013</v>
      </c>
      <c r="Z69" s="7">
        <v>2014</v>
      </c>
      <c r="AA69" s="7">
        <v>2015</v>
      </c>
      <c r="AB69" s="7">
        <v>2016</v>
      </c>
      <c r="AC69" s="7">
        <v>2017</v>
      </c>
      <c r="AD69" s="8">
        <v>2018</v>
      </c>
      <c r="AE69" s="8">
        <v>2019</v>
      </c>
      <c r="AF69" s="8">
        <v>2020</v>
      </c>
    </row>
    <row r="70" spans="1:32" x14ac:dyDescent="0.2">
      <c r="A70" s="29" t="s">
        <v>103</v>
      </c>
      <c r="B70">
        <v>1542</v>
      </c>
      <c r="C70">
        <v>1567</v>
      </c>
      <c r="D70">
        <v>1572</v>
      </c>
      <c r="E70">
        <v>1573</v>
      </c>
      <c r="F70">
        <v>1573</v>
      </c>
      <c r="G70">
        <v>1571</v>
      </c>
      <c r="H70">
        <v>1569</v>
      </c>
      <c r="I70">
        <v>1570</v>
      </c>
      <c r="J70">
        <v>1569</v>
      </c>
      <c r="K70">
        <v>1565</v>
      </c>
      <c r="L70">
        <v>1564</v>
      </c>
      <c r="M70">
        <v>2197</v>
      </c>
      <c r="N70">
        <v>2280</v>
      </c>
      <c r="O70">
        <v>2380</v>
      </c>
      <c r="P70">
        <v>2346</v>
      </c>
      <c r="Q70">
        <v>2435</v>
      </c>
      <c r="R70">
        <v>1871</v>
      </c>
      <c r="S70">
        <v>1858</v>
      </c>
      <c r="T70">
        <v>1840</v>
      </c>
      <c r="U70">
        <v>1822</v>
      </c>
      <c r="V70">
        <v>1820</v>
      </c>
      <c r="W70">
        <v>2182</v>
      </c>
      <c r="X70">
        <v>2366</v>
      </c>
      <c r="Y70">
        <v>2626</v>
      </c>
      <c r="Z70">
        <v>2711</v>
      </c>
      <c r="AA70">
        <v>3088</v>
      </c>
      <c r="AB70">
        <v>3056</v>
      </c>
      <c r="AC70">
        <v>3049</v>
      </c>
      <c r="AD70">
        <v>3047</v>
      </c>
      <c r="AE70">
        <v>3038</v>
      </c>
      <c r="AF70">
        <v>3027</v>
      </c>
    </row>
    <row r="71" spans="1:32" x14ac:dyDescent="0.2">
      <c r="A71" s="29" t="s">
        <v>104</v>
      </c>
      <c r="B71">
        <v>2374</v>
      </c>
      <c r="C71">
        <v>2389</v>
      </c>
      <c r="D71">
        <v>2321</v>
      </c>
      <c r="E71">
        <v>2390</v>
      </c>
      <c r="F71">
        <v>2408</v>
      </c>
      <c r="G71">
        <v>2432</v>
      </c>
      <c r="H71">
        <v>2374</v>
      </c>
      <c r="I71">
        <v>2376</v>
      </c>
      <c r="J71">
        <v>2359</v>
      </c>
      <c r="K71">
        <v>2330</v>
      </c>
      <c r="L71">
        <v>2378</v>
      </c>
      <c r="M71">
        <v>3013</v>
      </c>
      <c r="N71">
        <v>2904</v>
      </c>
      <c r="O71">
        <v>2724</v>
      </c>
      <c r="P71">
        <v>2629</v>
      </c>
      <c r="Q71">
        <v>2478</v>
      </c>
      <c r="R71">
        <v>1800</v>
      </c>
      <c r="S71">
        <v>1731</v>
      </c>
      <c r="T71">
        <v>1629</v>
      </c>
      <c r="U71">
        <v>1546</v>
      </c>
      <c r="V71">
        <v>1460</v>
      </c>
      <c r="W71">
        <v>1149</v>
      </c>
      <c r="X71">
        <v>925</v>
      </c>
      <c r="Y71">
        <v>856</v>
      </c>
      <c r="Z71">
        <v>791</v>
      </c>
      <c r="AA71">
        <v>306</v>
      </c>
      <c r="AB71">
        <v>237</v>
      </c>
      <c r="AC71">
        <v>239</v>
      </c>
      <c r="AD71">
        <v>186</v>
      </c>
      <c r="AE71">
        <v>111</v>
      </c>
      <c r="AF71">
        <v>25</v>
      </c>
    </row>
    <row r="72" spans="1:32" ht="16" x14ac:dyDescent="0.2">
      <c r="A72" s="13" t="s">
        <v>105</v>
      </c>
      <c r="B72">
        <f>335/2</f>
        <v>167.5</v>
      </c>
      <c r="AF72">
        <f>344/2</f>
        <v>172</v>
      </c>
    </row>
    <row r="74" spans="1:32" x14ac:dyDescent="0.2">
      <c r="A74" s="1" t="s">
        <v>106</v>
      </c>
      <c r="B74" s="1">
        <f>B8+B70+B71+B72</f>
        <v>20350.5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>
        <f>AF70+AF71+V8+AF72</f>
        <v>16289</v>
      </c>
    </row>
    <row r="75" spans="1: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31" t="s">
        <v>107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9" spans="1:32" x14ac:dyDescent="0.2">
      <c r="B79" s="58">
        <v>2020</v>
      </c>
      <c r="D79" s="1" t="s">
        <v>108</v>
      </c>
    </row>
    <row r="80" spans="1:32" ht="16" x14ac:dyDescent="0.2">
      <c r="A80" s="13" t="s">
        <v>91</v>
      </c>
      <c r="B80">
        <v>6082</v>
      </c>
      <c r="D80">
        <f>B80/162.89</f>
        <v>37.338080913499908</v>
      </c>
    </row>
    <row r="81" spans="1:4" ht="16" x14ac:dyDescent="0.2">
      <c r="A81" s="13" t="s">
        <v>92</v>
      </c>
      <c r="B81">
        <v>3984</v>
      </c>
      <c r="D81">
        <f>B81/162.89</f>
        <v>24.458223340904908</v>
      </c>
    </row>
    <row r="82" spans="1:4" x14ac:dyDescent="0.2">
      <c r="A82" s="30" t="s">
        <v>103</v>
      </c>
      <c r="B82">
        <v>3027</v>
      </c>
      <c r="D82">
        <f>B82/162.89</f>
        <v>18.583092884768863</v>
      </c>
    </row>
    <row r="83" spans="1:4" ht="16" x14ac:dyDescent="0.2">
      <c r="A83" s="13" t="s">
        <v>93</v>
      </c>
      <c r="B83" s="4">
        <v>2174</v>
      </c>
      <c r="D83">
        <f t="shared" ref="D83" si="3">B83/162.89</f>
        <v>13.346430106206643</v>
      </c>
    </row>
    <row r="84" spans="1:4" x14ac:dyDescent="0.2">
      <c r="A84" s="30" t="s">
        <v>109</v>
      </c>
      <c r="D84">
        <f>100-SUM(D80:D83)</f>
        <v>6.2741727546196842</v>
      </c>
    </row>
    <row r="85" spans="1:4" x14ac:dyDescent="0.2">
      <c r="A85" s="30"/>
    </row>
    <row r="86" spans="1:4" x14ac:dyDescent="0.2">
      <c r="A86" s="13"/>
    </row>
    <row r="87" spans="1:4" x14ac:dyDescent="0.2">
      <c r="A87" s="13"/>
    </row>
    <row r="88" spans="1:4" x14ac:dyDescent="0.2">
      <c r="A88" s="30"/>
    </row>
    <row r="89" spans="1:4" x14ac:dyDescent="0.2">
      <c r="A89" s="13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24006D6898564080C9D958603775FC" ma:contentTypeVersion="17" ma:contentTypeDescription="Ein neues Dokument erstellen." ma:contentTypeScope="" ma:versionID="f0550f0c2bcf506223bc71003032882c">
  <xsd:schema xmlns:xsd="http://www.w3.org/2001/XMLSchema" xmlns:xs="http://www.w3.org/2001/XMLSchema" xmlns:p="http://schemas.microsoft.com/office/2006/metadata/properties" xmlns:ns2="f8ff75a5-cca7-4942-ac45-79047beb41da" xmlns:ns3="015d6c8a-fe5a-437b-858c-191fe30b292f" targetNamespace="http://schemas.microsoft.com/office/2006/metadata/properties" ma:root="true" ma:fieldsID="b4aa9ab6c6a9c7ba6f33f35c1a92e49d" ns2:_="" ns3:_="">
    <xsd:import namespace="f8ff75a5-cca7-4942-ac45-79047beb41da"/>
    <xsd:import namespace="015d6c8a-fe5a-437b-858c-191fe30b29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f75a5-cca7-4942-ac45-79047beb4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cb847640-b54e-4c49-ade4-4b9d4f4ceb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d6c8a-fe5a-437b-858c-191fe30b29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29987ce-46c9-41e5-987f-402b5ecb3378}" ma:internalName="TaxCatchAll" ma:showField="CatchAllData" ma:web="015d6c8a-fe5a-437b-858c-191fe30b29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F8BCA4-E152-4C2A-871F-97B586B69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f75a5-cca7-4942-ac45-79047beb41da"/>
    <ds:schemaRef ds:uri="015d6c8a-fe5a-437b-858c-191fe30b29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447B3A-FBD2-4EA0-AB7D-12F129A59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Entwicklung THG Emissionen</vt:lpstr>
      <vt:lpstr>Entwicklung THG pro Kopf</vt:lpstr>
      <vt:lpstr>Nötiger Pfad für Klimaneutralit</vt:lpstr>
      <vt:lpstr>THG-Emissionen nach Sektoren</vt:lpstr>
      <vt:lpstr>Anteil versch. THG</vt:lpstr>
      <vt:lpstr>Verkehr</vt:lpstr>
      <vt:lpstr>Wohnen, GHD</vt:lpstr>
      <vt:lpstr>Industrie</vt:lpstr>
      <vt:lpstr>Landwirtschaft</vt:lpstr>
      <vt:lpstr>Energiebedingte Emissionen</vt:lpstr>
      <vt:lpstr>LULUCF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Weis</dc:creator>
  <cp:keywords/>
  <dc:description/>
  <cp:lastModifiedBy>Microsoft Office User</cp:lastModifiedBy>
  <cp:revision/>
  <dcterms:created xsi:type="dcterms:W3CDTF">2023-07-26T09:31:24Z</dcterms:created>
  <dcterms:modified xsi:type="dcterms:W3CDTF">2023-09-07T08:26:10Z</dcterms:modified>
  <cp:category/>
  <cp:contentStatus/>
</cp:coreProperties>
</file>